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05" windowWidth="19320" windowHeight="12120" activeTab="0"/>
  </bookViews>
  <sheets>
    <sheet name="入力用" sheetId="2" r:id="rId1"/>
    <sheet name="印刷用" sheetId="3" r:id="rId2"/>
  </sheets>
  <definedNames>
    <definedName name="_xlnm.Print_Area" localSheetId="1">'印刷用'!$B$1:$G$85</definedName>
    <definedName name="_xlnm.Print_Area" localSheetId="0">'入力用'!$B$2:$G$86</definedName>
  </definedNames>
  <calcPr calcId="162913"/>
</workbook>
</file>

<file path=xl/sharedStrings.xml><?xml version="1.0" encoding="utf-8"?>
<sst xmlns="http://schemas.openxmlformats.org/spreadsheetml/2006/main" count="124" uniqueCount="96">
  <si>
    <t>損　益　計　算　書</t>
    <rPh sb="0" eb="1">
      <t>ソン</t>
    </rPh>
    <rPh sb="2" eb="3">
      <t>エキ</t>
    </rPh>
    <rPh sb="4" eb="5">
      <t>ケイ</t>
    </rPh>
    <rPh sb="6" eb="7">
      <t>ザン</t>
    </rPh>
    <rPh sb="8" eb="9">
      <t>ショ</t>
    </rPh>
    <phoneticPr fontId="2"/>
  </si>
  <si>
    <t>貸　借　対　照　表</t>
    <rPh sb="0" eb="1">
      <t>カシ</t>
    </rPh>
    <rPh sb="2" eb="3">
      <t>シャク</t>
    </rPh>
    <rPh sb="4" eb="5">
      <t>タイ</t>
    </rPh>
    <rPh sb="6" eb="7">
      <t>テル</t>
    </rPh>
    <rPh sb="8" eb="9">
      <t>オモテ</t>
    </rPh>
    <phoneticPr fontId="2"/>
  </si>
  <si>
    <t>流動比率</t>
    <rPh sb="0" eb="2">
      <t>リュウドウ</t>
    </rPh>
    <rPh sb="2" eb="4">
      <t>ヒリツ</t>
    </rPh>
    <phoneticPr fontId="3"/>
  </si>
  <si>
    <t>固定比率</t>
    <rPh sb="0" eb="2">
      <t>コテイ</t>
    </rPh>
    <rPh sb="2" eb="4">
      <t>ヒリツ</t>
    </rPh>
    <phoneticPr fontId="3"/>
  </si>
  <si>
    <t>固定長期適合率</t>
    <rPh sb="0" eb="2">
      <t>コテイ</t>
    </rPh>
    <rPh sb="2" eb="4">
      <t>チョウキ</t>
    </rPh>
    <rPh sb="4" eb="6">
      <t>テキゴウ</t>
    </rPh>
    <rPh sb="6" eb="7">
      <t>リツ</t>
    </rPh>
    <phoneticPr fontId="3"/>
  </si>
  <si>
    <t>自己資本比率</t>
    <rPh sb="0" eb="2">
      <t>ジコ</t>
    </rPh>
    <rPh sb="2" eb="4">
      <t>シホン</t>
    </rPh>
    <rPh sb="4" eb="6">
      <t>ヒリツ</t>
    </rPh>
    <phoneticPr fontId="3"/>
  </si>
  <si>
    <t>変動費率</t>
    <rPh sb="0" eb="2">
      <t>ヘンドウ</t>
    </rPh>
    <rPh sb="2" eb="3">
      <t>ヒ</t>
    </rPh>
    <rPh sb="3" eb="4">
      <t>リツ</t>
    </rPh>
    <phoneticPr fontId="2"/>
  </si>
  <si>
    <t>固定費</t>
    <rPh sb="0" eb="3">
      <t>コテイヒ</t>
    </rPh>
    <phoneticPr fontId="2"/>
  </si>
  <si>
    <t>損益分岐点売上高</t>
    <rPh sb="0" eb="2">
      <t>ソンエキ</t>
    </rPh>
    <rPh sb="2" eb="5">
      <t>ブンキテン</t>
    </rPh>
    <rPh sb="5" eb="7">
      <t>ウリアゲ</t>
    </rPh>
    <rPh sb="7" eb="8">
      <t>ダカ</t>
    </rPh>
    <phoneticPr fontId="2"/>
  </si>
  <si>
    <t>資産の部合計</t>
    <rPh sb="0" eb="2">
      <t>シサン</t>
    </rPh>
    <rPh sb="3" eb="4">
      <t>ブ</t>
    </rPh>
    <rPh sb="4" eb="6">
      <t>ゴウケイ</t>
    </rPh>
    <phoneticPr fontId="2"/>
  </si>
  <si>
    <t>負債・純資産の部合計</t>
    <rPh sb="0" eb="2">
      <t>フサイ</t>
    </rPh>
    <rPh sb="3" eb="6">
      <t>ジュンシサン</t>
    </rPh>
    <rPh sb="7" eb="8">
      <t>ブ</t>
    </rPh>
    <rPh sb="8" eb="10">
      <t>ゴウケイ</t>
    </rPh>
    <phoneticPr fontId="2"/>
  </si>
  <si>
    <t>■ 損益分岐点分析</t>
    <rPh sb="2" eb="4">
      <t>ソンエキ</t>
    </rPh>
    <rPh sb="4" eb="7">
      <t>ブンキテン</t>
    </rPh>
    <rPh sb="7" eb="9">
      <t>ブンセキ</t>
    </rPh>
    <phoneticPr fontId="2"/>
  </si>
  <si>
    <t>　= 売上利益率　×　資産回転率</t>
    <rPh sb="3" eb="5">
      <t>ウリアゲ</t>
    </rPh>
    <rPh sb="5" eb="7">
      <t>リエキ</t>
    </rPh>
    <rPh sb="7" eb="8">
      <t>リツ</t>
    </rPh>
    <rPh sb="11" eb="13">
      <t>シサン</t>
    </rPh>
    <rPh sb="13" eb="15">
      <t>カイテン</t>
    </rPh>
    <rPh sb="15" eb="16">
      <t>リツ</t>
    </rPh>
    <phoneticPr fontId="2"/>
  </si>
  <si>
    <t>　= ROA　×　財務レバレッジ</t>
    <rPh sb="9" eb="11">
      <t>ザイム</t>
    </rPh>
    <phoneticPr fontId="2"/>
  </si>
  <si>
    <t>　= 当期純利益　÷　売上高</t>
  </si>
  <si>
    <t>　= 売上高　÷　総資産</t>
    <rPh sb="2" eb="4">
      <t>ウリアゲ</t>
    </rPh>
    <rPh sb="4" eb="5">
      <t>ダカ</t>
    </rPh>
    <rPh sb="8" eb="11">
      <t>ソウシサン</t>
    </rPh>
    <phoneticPr fontId="2"/>
  </si>
  <si>
    <t>　= 総資本　÷　自己資本</t>
    <rPh sb="2" eb="5">
      <t>ソウシホン</t>
    </rPh>
    <rPh sb="8" eb="10">
      <t>ジコ</t>
    </rPh>
    <rPh sb="10" eb="12">
      <t>シホン</t>
    </rPh>
    <phoneticPr fontId="2"/>
  </si>
  <si>
    <t>　= 流動資産　÷　流動負債</t>
    <rPh sb="2" eb="4">
      <t>リュウドウ</t>
    </rPh>
    <rPh sb="4" eb="6">
      <t>シサン</t>
    </rPh>
    <rPh sb="9" eb="11">
      <t>リュウドウ</t>
    </rPh>
    <rPh sb="11" eb="13">
      <t>フサイ</t>
    </rPh>
    <phoneticPr fontId="2"/>
  </si>
  <si>
    <t>　= 固定資産　÷　純資産</t>
    <rPh sb="2" eb="4">
      <t>コテイ</t>
    </rPh>
    <rPh sb="4" eb="6">
      <t>シサン</t>
    </rPh>
    <rPh sb="9" eb="12">
      <t>ジュンシサン</t>
    </rPh>
    <phoneticPr fontId="2"/>
  </si>
  <si>
    <t>　= 固定資産　÷　純資産　＋　固定負債</t>
    <rPh sb="2" eb="4">
      <t>コテイ</t>
    </rPh>
    <rPh sb="4" eb="6">
      <t>シサン</t>
    </rPh>
    <rPh sb="9" eb="12">
      <t>ジュンシサン</t>
    </rPh>
    <rPh sb="15" eb="17">
      <t>コテイ</t>
    </rPh>
    <rPh sb="17" eb="19">
      <t>フサイ</t>
    </rPh>
    <phoneticPr fontId="2"/>
  </si>
  <si>
    <t>　= 純資産　÷　総資本</t>
    <rPh sb="2" eb="5">
      <t>ジュンシサン</t>
    </rPh>
    <rPh sb="8" eb="11">
      <t>ソウシホン</t>
    </rPh>
    <phoneticPr fontId="2"/>
  </si>
  <si>
    <t>流動資産</t>
    <rPh sb="0" eb="1">
      <t>リュウ</t>
    </rPh>
    <rPh sb="1" eb="2">
      <t>ドウ</t>
    </rPh>
    <rPh sb="2" eb="3">
      <t>シ</t>
    </rPh>
    <rPh sb="3" eb="4">
      <t>サン</t>
    </rPh>
    <phoneticPr fontId="2"/>
  </si>
  <si>
    <t>流動負債</t>
    <rPh sb="0" eb="1">
      <t>リュウ</t>
    </rPh>
    <rPh sb="1" eb="2">
      <t>ドウ</t>
    </rPh>
    <rPh sb="2" eb="3">
      <t>フ</t>
    </rPh>
    <rPh sb="3" eb="4">
      <t>サイ</t>
    </rPh>
    <phoneticPr fontId="2"/>
  </si>
  <si>
    <t>固定資産</t>
    <rPh sb="0" eb="1">
      <t>カタム</t>
    </rPh>
    <rPh sb="1" eb="2">
      <t>サダム</t>
    </rPh>
    <rPh sb="2" eb="3">
      <t>シ</t>
    </rPh>
    <rPh sb="3" eb="4">
      <t>サン</t>
    </rPh>
    <phoneticPr fontId="2"/>
  </si>
  <si>
    <t>固定負債</t>
    <rPh sb="0" eb="1">
      <t>カタム</t>
    </rPh>
    <rPh sb="1" eb="2">
      <t>サダム</t>
    </rPh>
    <rPh sb="2" eb="3">
      <t>フ</t>
    </rPh>
    <rPh sb="3" eb="4">
      <t>サイ</t>
    </rPh>
    <phoneticPr fontId="2"/>
  </si>
  <si>
    <t>繰延資産</t>
    <rPh sb="0" eb="2">
      <t>クリノベ</t>
    </rPh>
    <rPh sb="2" eb="4">
      <t>シサン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</si>
  <si>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</si>
  <si>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</si>
  <si>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投資その他の資産</t>
    <rPh sb="0" eb="2">
      <t>トウシ</t>
    </rPh>
    <rPh sb="4" eb="5">
      <t>タ</t>
    </rPh>
    <rPh sb="6" eb="8">
      <t>シサン</t>
    </rPh>
    <phoneticPr fontId="2"/>
  </si>
  <si>
    <t>　現金及び預金</t>
    <rPh sb="1" eb="3">
      <t>ゲンキン</t>
    </rPh>
    <rPh sb="3" eb="4">
      <t>オヨ</t>
    </rPh>
    <rPh sb="5" eb="7">
      <t>ヨキン</t>
    </rPh>
    <phoneticPr fontId="2"/>
  </si>
  <si>
    <t>　売掛金</t>
    <rPh sb="1" eb="3">
      <t>ウリカケ</t>
    </rPh>
    <rPh sb="3" eb="4">
      <t>キン</t>
    </rPh>
    <phoneticPr fontId="2"/>
  </si>
  <si>
    <t>　商品</t>
    <rPh sb="1" eb="3">
      <t>ショウヒン</t>
    </rPh>
    <phoneticPr fontId="2"/>
  </si>
  <si>
    <t>　有価証券</t>
    <rPh sb="1" eb="3">
      <t>ユウカ</t>
    </rPh>
    <rPh sb="3" eb="5">
      <t>ショウケン</t>
    </rPh>
    <phoneticPr fontId="2"/>
  </si>
  <si>
    <t>　未収金</t>
    <rPh sb="1" eb="3">
      <t>ミシュウ</t>
    </rPh>
    <rPh sb="3" eb="4">
      <t>キン</t>
    </rPh>
    <phoneticPr fontId="2"/>
  </si>
  <si>
    <t>　建物付属設備</t>
    <rPh sb="1" eb="3">
      <t>タテモノ</t>
    </rPh>
    <rPh sb="3" eb="5">
      <t>フゾク</t>
    </rPh>
    <rPh sb="5" eb="7">
      <t>セツビ</t>
    </rPh>
    <phoneticPr fontId="2"/>
  </si>
  <si>
    <t>　工具器具備品</t>
    <rPh sb="1" eb="3">
      <t>コウグ</t>
    </rPh>
    <rPh sb="3" eb="5">
      <t>キグ</t>
    </rPh>
    <rPh sb="5" eb="7">
      <t>ビヒン</t>
    </rPh>
    <phoneticPr fontId="2"/>
  </si>
  <si>
    <t>　投資有価証券</t>
    <rPh sb="1" eb="3">
      <t>トウシ</t>
    </rPh>
    <rPh sb="3" eb="5">
      <t>ユウカ</t>
    </rPh>
    <rPh sb="5" eb="7">
      <t>ショウケン</t>
    </rPh>
    <phoneticPr fontId="2"/>
  </si>
  <si>
    <t>　関係会社株式</t>
    <rPh sb="1" eb="3">
      <t>カンケイ</t>
    </rPh>
    <rPh sb="3" eb="5">
      <t>カイシャ</t>
    </rPh>
    <rPh sb="5" eb="7">
      <t>カブシキ</t>
    </rPh>
    <phoneticPr fontId="2"/>
  </si>
  <si>
    <t>　開業費</t>
    <rPh sb="1" eb="3">
      <t>カイギョウ</t>
    </rPh>
    <rPh sb="3" eb="4">
      <t>ヒ</t>
    </rPh>
    <phoneticPr fontId="2"/>
  </si>
  <si>
    <t>　支払手形</t>
    <rPh sb="1" eb="3">
      <t>シハラ</t>
    </rPh>
    <rPh sb="3" eb="5">
      <t>テガタ</t>
    </rPh>
    <phoneticPr fontId="2"/>
  </si>
  <si>
    <t>　買掛金</t>
    <rPh sb="1" eb="4">
      <t>カイカケキン</t>
    </rPh>
    <phoneticPr fontId="2"/>
  </si>
  <si>
    <t>　短期借入金</t>
    <rPh sb="1" eb="3">
      <t>タンキ</t>
    </rPh>
    <rPh sb="3" eb="5">
      <t>カリイレ</t>
    </rPh>
    <rPh sb="5" eb="6">
      <t>キン</t>
    </rPh>
    <phoneticPr fontId="2"/>
  </si>
  <si>
    <t>　未払金</t>
    <rPh sb="1" eb="3">
      <t>ミバラ</t>
    </rPh>
    <rPh sb="3" eb="4">
      <t>キン</t>
    </rPh>
    <phoneticPr fontId="2"/>
  </si>
  <si>
    <t>　未払法人税等</t>
    <rPh sb="1" eb="3">
      <t>ミバラ</t>
    </rPh>
    <rPh sb="3" eb="6">
      <t>ホウジンゼイ</t>
    </rPh>
    <rPh sb="6" eb="7">
      <t>トウ</t>
    </rPh>
    <phoneticPr fontId="2"/>
  </si>
  <si>
    <t>　社債</t>
    <rPh sb="1" eb="3">
      <t>シャサイ</t>
    </rPh>
    <phoneticPr fontId="2"/>
  </si>
  <si>
    <t>　長期借入金</t>
    <rPh sb="1" eb="3">
      <t>チョウキ</t>
    </rPh>
    <rPh sb="3" eb="5">
      <t>カリイレ</t>
    </rPh>
    <rPh sb="5" eb="6">
      <t>キン</t>
    </rPh>
    <phoneticPr fontId="2"/>
  </si>
  <si>
    <t>　資本金</t>
    <rPh sb="1" eb="3">
      <t>シホン</t>
    </rPh>
    <rPh sb="3" eb="4">
      <t>キン</t>
    </rPh>
    <phoneticPr fontId="2"/>
  </si>
  <si>
    <t>　資本剰余金</t>
    <rPh sb="1" eb="3">
      <t>シホン</t>
    </rPh>
    <rPh sb="3" eb="6">
      <t>ジョウヨキン</t>
    </rPh>
    <phoneticPr fontId="2"/>
  </si>
  <si>
    <t>　利益剰余金</t>
    <rPh sb="1" eb="3">
      <t>リエキ</t>
    </rPh>
    <rPh sb="3" eb="6">
      <t>ジョウヨキン</t>
    </rPh>
    <phoneticPr fontId="2"/>
  </si>
  <si>
    <t>　税引前当期純利益</t>
    <rPh sb="1" eb="3">
      <t>ゼイビキ</t>
    </rPh>
    <rPh sb="3" eb="4">
      <t>ゼン</t>
    </rPh>
    <rPh sb="4" eb="6">
      <t>トウキ</t>
    </rPh>
    <rPh sb="6" eb="9">
      <t>ジュンリエキ</t>
    </rPh>
    <phoneticPr fontId="2"/>
  </si>
  <si>
    <t>　当期純利益</t>
    <rPh sb="1" eb="3">
      <t>トウキ</t>
    </rPh>
    <rPh sb="3" eb="6">
      <t>ジュンリエキ</t>
    </rPh>
    <phoneticPr fontId="2"/>
  </si>
  <si>
    <t>B 資産回転率</t>
    <rPh sb="2" eb="4">
      <t>シサン</t>
    </rPh>
    <rPh sb="4" eb="6">
      <t>カイテン</t>
    </rPh>
    <rPh sb="6" eb="7">
      <t>リツ</t>
    </rPh>
    <phoneticPr fontId="3"/>
  </si>
  <si>
    <t>D 財務レバレッジ</t>
    <rPh sb="2" eb="4">
      <t>ザイム</t>
    </rPh>
    <phoneticPr fontId="3"/>
  </si>
  <si>
    <t>A 売上利益率</t>
    <rPh sb="2" eb="4">
      <t>ウリア</t>
    </rPh>
    <rPh sb="4" eb="6">
      <t>リエキ</t>
    </rPh>
    <rPh sb="6" eb="7">
      <t>リツ</t>
    </rPh>
    <phoneticPr fontId="3"/>
  </si>
  <si>
    <t>純資産</t>
    <rPh sb="0" eb="3">
      <t>ジュンシサン</t>
    </rPh>
    <phoneticPr fontId="2"/>
  </si>
  <si>
    <t>　売上総利益</t>
    <rPh sb="1" eb="3">
      <t>ウリアゲ</t>
    </rPh>
    <rPh sb="3" eb="6">
      <t>ソウリエキ</t>
    </rPh>
    <phoneticPr fontId="2"/>
  </si>
  <si>
    <t>売上高</t>
    <rPh sb="0" eb="1">
      <t>バイ</t>
    </rPh>
    <rPh sb="1" eb="2">
      <t>ジョウ</t>
    </rPh>
    <rPh sb="2" eb="3">
      <t>ダカ</t>
    </rPh>
    <phoneticPr fontId="2"/>
  </si>
  <si>
    <t>売上原価</t>
    <rPh sb="0" eb="1">
      <t>バイ</t>
    </rPh>
    <rPh sb="1" eb="2">
      <t>ジョウ</t>
    </rPh>
    <rPh sb="2" eb="3">
      <t>ハラ</t>
    </rPh>
    <rPh sb="3" eb="4">
      <t>アタイ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</si>
  <si>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</si>
  <si>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営業外収益</t>
    <rPh sb="0" eb="1">
      <t>エイ</t>
    </rPh>
    <rPh sb="1" eb="2">
      <t>ギョウ</t>
    </rPh>
    <rPh sb="2" eb="3">
      <t>ガイ</t>
    </rPh>
    <rPh sb="3" eb="4">
      <t>オサム</t>
    </rPh>
    <rPh sb="4" eb="5">
      <t>エキ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</si>
  <si>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</si>
  <si>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3">
      <t>ザッシュウニュウ</t>
    </rPh>
    <phoneticPr fontId="2"/>
  </si>
  <si>
    <t>営業外費用</t>
    <rPh sb="0" eb="1">
      <t>エイ</t>
    </rPh>
    <rPh sb="1" eb="2">
      <t>ギョウ</t>
    </rPh>
    <rPh sb="2" eb="3">
      <t>ガイ</t>
    </rPh>
    <rPh sb="3" eb="4">
      <t>ヒ</t>
    </rPh>
    <rPh sb="4" eb="5">
      <t>ヨウ</t>
    </rPh>
    <phoneticPr fontId="2"/>
  </si>
  <si>
    <t>支払利息</t>
    <rPh sb="0" eb="2">
      <t>シハラ</t>
    </rPh>
    <rPh sb="2" eb="4">
      <t>リソク</t>
    </rPh>
    <phoneticPr fontId="2"/>
  </si>
  <si>
    <t>特別利益</t>
    <rPh sb="0" eb="1">
      <t>トク</t>
    </rPh>
    <rPh sb="1" eb="2">
      <t>ベツ</t>
    </rPh>
    <rPh sb="2" eb="3">
      <t>リ</t>
    </rPh>
    <rPh sb="3" eb="4">
      <t>エキ</t>
    </rPh>
    <phoneticPr fontId="2"/>
  </si>
  <si>
    <t>貸倒引当金戻入</t>
    <rPh sb="0" eb="2">
      <t>カシダオレ</t>
    </rPh>
    <rPh sb="2" eb="4">
      <t>ヒキアテ</t>
    </rPh>
    <rPh sb="4" eb="5">
      <t>キン</t>
    </rPh>
    <rPh sb="5" eb="7">
      <t>モドシイレ</t>
    </rPh>
    <phoneticPr fontId="2"/>
  </si>
  <si>
    <t>特別損失</t>
    <rPh sb="0" eb="1">
      <t>トク</t>
    </rPh>
    <rPh sb="1" eb="2">
      <t>ベツ</t>
    </rPh>
    <rPh sb="2" eb="3">
      <t>ソン</t>
    </rPh>
    <rPh sb="3" eb="4">
      <t>シツ</t>
    </rPh>
    <phoneticPr fontId="2"/>
  </si>
  <si>
    <t>固定資産売却損</t>
    <rPh sb="0" eb="2">
      <t>コテイ</t>
    </rPh>
    <rPh sb="2" eb="4">
      <t>シサン</t>
    </rPh>
    <rPh sb="4" eb="6">
      <t>バイキャク</t>
    </rPh>
    <rPh sb="6" eb="7">
      <t>ソン</t>
    </rPh>
    <phoneticPr fontId="2"/>
  </si>
  <si>
    <t>法人税及び住民税等</t>
    <rPh sb="0" eb="3">
      <t>ホウジンゼイ</t>
    </rPh>
    <rPh sb="3" eb="4">
      <t>オヨ</t>
    </rPh>
    <rPh sb="5" eb="8">
      <t>ジュウミンゼイ</t>
    </rPh>
    <rPh sb="8" eb="9">
      <t>トウ</t>
    </rPh>
    <phoneticPr fontId="2"/>
  </si>
  <si>
    <t>　経常利益</t>
    <rPh sb="1" eb="3">
      <t>ケイジョウ</t>
    </rPh>
    <rPh sb="3" eb="5">
      <t>リエキ</t>
    </rPh>
    <phoneticPr fontId="2"/>
  </si>
  <si>
    <t>　営業利益</t>
    <rPh sb="1" eb="3">
      <t>エイギョウ</t>
    </rPh>
    <rPh sb="3" eb="5">
      <t>リエキ</t>
    </rPh>
    <phoneticPr fontId="2"/>
  </si>
  <si>
    <t>■ 資金繰り分析</t>
    <rPh sb="2" eb="5">
      <t>シキンク</t>
    </rPh>
    <rPh sb="6" eb="8">
      <t>ブンセキ</t>
    </rPh>
    <phoneticPr fontId="2"/>
  </si>
  <si>
    <t>■ 安全性分析</t>
    <rPh sb="2" eb="5">
      <t>アンゼンセイ</t>
    </rPh>
    <rPh sb="5" eb="7">
      <t>ブンセキ</t>
    </rPh>
    <phoneticPr fontId="2"/>
  </si>
  <si>
    <t>■ 収益性分析</t>
    <rPh sb="2" eb="5">
      <t>シュウエキセイ</t>
    </rPh>
    <rPh sb="5" eb="7">
      <t>ブンセキ</t>
    </rPh>
    <phoneticPr fontId="2"/>
  </si>
  <si>
    <t>　= （営業利益 ＋ 受取利息）　÷　支払利息</t>
    <rPh sb="4" eb="6">
      <t>エイギョウ</t>
    </rPh>
    <rPh sb="6" eb="8">
      <t>リエキ</t>
    </rPh>
    <rPh sb="11" eb="13">
      <t>ウケトリ</t>
    </rPh>
    <rPh sb="13" eb="15">
      <t>リソク</t>
    </rPh>
    <rPh sb="19" eb="21">
      <t>シハラ</t>
    </rPh>
    <rPh sb="21" eb="23">
      <t>リソク</t>
    </rPh>
    <phoneticPr fontId="2"/>
  </si>
  <si>
    <t>　= 変動費 ÷ 売上高</t>
    <rPh sb="3" eb="5">
      <t>ヘンドウ</t>
    </rPh>
    <rPh sb="5" eb="6">
      <t>ヒ</t>
    </rPh>
    <rPh sb="9" eb="11">
      <t>ウリアゲ</t>
    </rPh>
    <rPh sb="11" eb="12">
      <t>ダカ</t>
    </rPh>
    <phoneticPr fontId="2"/>
  </si>
  <si>
    <t>　= 固定費合計</t>
    <rPh sb="3" eb="6">
      <t>コテイヒ</t>
    </rPh>
    <rPh sb="6" eb="8">
      <t>ゴウケイ</t>
    </rPh>
    <phoneticPr fontId="2"/>
  </si>
  <si>
    <t>　= 固定費 ÷ （１－変動比率 ）</t>
    <rPh sb="3" eb="6">
      <t>コテイヒ</t>
    </rPh>
    <rPh sb="12" eb="14">
      <t>ヘンドウ</t>
    </rPh>
    <rPh sb="14" eb="16">
      <t>ヒリツ</t>
    </rPh>
    <phoneticPr fontId="2"/>
  </si>
  <si>
    <t>　ソフトウェア</t>
  </si>
  <si>
    <t>C ROA（A×B）</t>
  </si>
  <si>
    <t>E ROE（C×D）</t>
  </si>
  <si>
    <t>XXXXXXX株式会社（XX期）　　20XX年XX月XX日～20XX年XX月XX日</t>
    <rPh sb="7" eb="11">
      <t>カブシキガイシャ</t>
    </rPh>
    <phoneticPr fontId="2"/>
  </si>
  <si>
    <t>ｲﾝﾀﾚｽﾄｶﾊﾞﾚｯｼﾞﾚｼｵ</t>
  </si>
  <si>
    <t>C ROA（A×B）</t>
  </si>
  <si>
    <t>E ROE（C×D）</t>
  </si>
  <si>
    <t>ｲﾝﾀﾚｽﾄｶﾊﾞﾚｯｼﾞﾚｼｵ</t>
  </si>
  <si>
    <t>　= （営業利益 ＋ 受取利息）　÷　支払利息</t>
    <rPh sb="4" eb="6">
      <t>エイギョウ</t>
    </rPh>
    <rPh sb="6" eb="8">
      <t>リエキ</t>
    </rPh>
    <rPh sb="11" eb="13">
      <t>ウケトリ</t>
    </rPh>
    <rPh sb="13" eb="15">
      <t>リソク</t>
    </rPh>
    <rPh sb="19" eb="21">
      <t>シ_x005F_x0000_1</t>
    </rPh>
    <rPh sb="21" eb="23">
      <t>9.x</t>
    </rPh>
    <phoneticPr fontId="2"/>
  </si>
  <si>
    <t>　= 変動費 ÷ 売上高</t>
    <rPh sb="3" eb="5">
      <t>ヘンドウ</t>
    </rPh>
    <rPh sb="5" eb="6">
      <t>ヒ</t>
    </rPh>
    <rPh sb="9" eb="11">
      <t>ウセキウ</t>
    </rPh>
    <rPh sb="11" eb="12">
      <t>ケト</t>
    </rPh>
    <phoneticPr fontId="2"/>
  </si>
  <si>
    <t>　= 固定費合計</t>
    <rPh sb="3" eb="6">
      <t>コテイウ</t>
    </rPh>
    <rPh sb="6" eb="8">
      <t>ヒウセキ</t>
    </rPh>
    <phoneticPr fontId="2"/>
  </si>
  <si>
    <t>　= 固定費 ÷ （１－変動比率 ）</t>
    <rPh sb="3" eb="6">
      <t>コテイヒ</t>
    </rPh>
    <rPh sb="12" eb="14">
      <t>ヘンアゲ</t>
    </rPh>
    <rPh sb="14" eb="16">
      <t>ダカト</t>
    </rPh>
    <phoneticPr fontId="2"/>
  </si>
  <si>
    <r>
      <t>≪ご使用方法≫</t>
    </r>
    <r>
      <rPr>
        <sz val="10"/>
        <rFont val="ＭＳ ゴシック"/>
        <family val="3"/>
      </rPr>
      <t>入力は黄色のセルのみ可能です。緑色の勘定科目は変更の必要があれば変更してください。
入力データは印刷用シートに反映されます。印刷は印刷用シートから行ってください。</t>
    </r>
    <rPh sb="2" eb="4">
      <t>シヨウ</t>
    </rPh>
    <rPh sb="4" eb="6">
      <t>ホウホウ</t>
    </rPh>
    <rPh sb="7" eb="9">
      <t>ニュウリョク</t>
    </rPh>
    <rPh sb="10" eb="12">
      <t>キイロ</t>
    </rPh>
    <rPh sb="17" eb="19">
      <t>カノウ</t>
    </rPh>
    <rPh sb="22" eb="24">
      <t>ミドリイロ</t>
    </rPh>
    <rPh sb="25" eb="27">
      <t>カンジョウ</t>
    </rPh>
    <rPh sb="27" eb="29">
      <t>カモク</t>
    </rPh>
    <rPh sb="30" eb="32">
      <t>ヘンコウ</t>
    </rPh>
    <rPh sb="33" eb="35">
      <t>ヒツヨウ</t>
    </rPh>
    <rPh sb="39" eb="41">
      <t>ヘンコウ</t>
    </rPh>
    <rPh sb="80" eb="81">
      <t>オコナ</t>
    </rPh>
    <phoneticPr fontId="2"/>
  </si>
  <si>
    <t>売掛金回転期間(月数）</t>
    <rPh sb="0" eb="2">
      <t>ウリカケ</t>
    </rPh>
    <rPh sb="2" eb="3">
      <t>キン</t>
    </rPh>
    <rPh sb="3" eb="5">
      <t>カイテン</t>
    </rPh>
    <rPh sb="5" eb="7">
      <t>キカン</t>
    </rPh>
    <rPh sb="8" eb="9">
      <t>ツキ</t>
    </rPh>
    <rPh sb="9" eb="10">
      <t>スウ</t>
    </rPh>
    <phoneticPr fontId="3"/>
  </si>
  <si>
    <t>棚卸資産回転期間(月数）</t>
    <rPh sb="0" eb="2">
      <t>タナオロシ</t>
    </rPh>
    <rPh sb="2" eb="4">
      <t>シサン</t>
    </rPh>
    <rPh sb="4" eb="6">
      <t>カイテン</t>
    </rPh>
    <rPh sb="6" eb="8">
      <t>キカン</t>
    </rPh>
    <phoneticPr fontId="3"/>
  </si>
  <si>
    <t>　= 売掛金　÷　（　売上高　÷　12　）</t>
    <rPh sb="2" eb="4">
      <t>ウリカケ</t>
    </rPh>
    <rPh sb="4" eb="5">
      <t>キン</t>
    </rPh>
    <rPh sb="10" eb="12">
      <t>ウリアゲ</t>
    </rPh>
    <rPh sb="12" eb="13">
      <t>ダカ</t>
    </rPh>
    <phoneticPr fontId="2"/>
  </si>
  <si>
    <t>　= 棚卸資産　÷　（　売上原価　÷　12　）</t>
    <rPh sb="2" eb="4">
      <t>タナオロシ</t>
    </rPh>
    <rPh sb="4" eb="6">
      <t>シサン</t>
    </rPh>
    <rPh sb="11" eb="13">
      <t>ウリアゲ</t>
    </rPh>
    <rPh sb="13" eb="15">
      <t>ゲンカ</t>
    </rPh>
    <phoneticPr fontId="2"/>
  </si>
  <si>
    <t>売掛金回転期間(月数）</t>
    <rPh sb="0" eb="2">
      <t>ウリカケ</t>
    </rPh>
    <rPh sb="2" eb="3">
      <t>キン</t>
    </rPh>
    <rPh sb="3" eb="5">
      <t>カイテン</t>
    </rPh>
    <rPh sb="5" eb="7">
      <t>キカン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</si>
</sst>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205" formatCode="#,##0_);[Red]\(#,##0\)"/>
    <numFmt numFmtId="210" formatCode="#,##0.0%"/>
    <numFmt numFmtId="214" formatCode="0.00_ "/>
  </numFmts>
  <fonts count="7">
    <font>
      <sz val="10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52">
    <xf numFmtId="0" fontId="0" fillId="0" borderId="0" xfId="0"/>
    <xf numFmtId="0" fontId="4" fillId="2" borderId="0" xfId="0" applyFont="1" applyFill="1" applyAlignment="1" applyProtection="1">
      <alignment horizontal="center" vertical="center"/>
      <protection locked="0"/>
    </xf>
    <xf numFmtId="205" fontId="4" fillId="2" borderId="1" xfId="21" applyNumberFormat="1" applyFont="1" applyFill="1" applyBorder="1" applyAlignment="1" applyProtection="1">
      <alignment horizontal="right" vertical="center"/>
      <protection locked="0"/>
    </xf>
    <xf numFmtId="205" fontId="4" fillId="2" borderId="2" xfId="21" applyNumberFormat="1" applyFont="1" applyFill="1" applyBorder="1" applyAlignment="1" applyProtection="1">
      <alignment horizontal="right" vertical="center"/>
      <protection locked="0"/>
    </xf>
    <xf numFmtId="205" fontId="4" fillId="2" borderId="3" xfId="21" applyNumberFormat="1" applyFont="1" applyFill="1" applyBorder="1" applyAlignment="1" applyProtection="1">
      <alignment horizontal="right" vertical="center"/>
      <protection locked="0"/>
    </xf>
    <xf numFmtId="205" fontId="4" fillId="2" borderId="4" xfId="0" applyNumberFormat="1" applyFont="1" applyFill="1" applyBorder="1" applyAlignment="1" applyProtection="1">
      <alignment horizontal="right" vertical="center"/>
      <protection locked="0"/>
    </xf>
    <xf numFmtId="205" fontId="4" fillId="2" borderId="0" xfId="21" applyNumberFormat="1" applyFont="1" applyFill="1" applyBorder="1" applyAlignment="1" applyProtection="1">
      <alignment horizontal="right" vertical="center"/>
      <protection locked="0"/>
    </xf>
    <xf numFmtId="205" fontId="4" fillId="2" borderId="5" xfId="21" applyNumberFormat="1" applyFont="1" applyFill="1" applyBorder="1" applyAlignment="1" applyProtection="1">
      <alignment horizontal="right" vertical="center"/>
      <protection locked="0"/>
    </xf>
    <xf numFmtId="205" fontId="4" fillId="2" borderId="6" xfId="21" applyNumberFormat="1" applyFont="1" applyFill="1" applyBorder="1" applyAlignment="1" applyProtection="1">
      <alignment horizontal="right" vertical="center"/>
      <protection locked="0"/>
    </xf>
    <xf numFmtId="205" fontId="4" fillId="2" borderId="7" xfId="21" applyNumberFormat="1" applyFont="1" applyFill="1" applyBorder="1" applyAlignment="1" applyProtection="1">
      <alignment horizontal="right" vertical="center"/>
      <protection locked="0"/>
    </xf>
    <xf numFmtId="205" fontId="4" fillId="2" borderId="8" xfId="21" applyNumberFormat="1" applyFont="1" applyFill="1" applyBorder="1" applyAlignment="1" applyProtection="1">
      <alignment horizontal="right" vertical="center"/>
      <protection locked="0"/>
    </xf>
    <xf numFmtId="205" fontId="4" fillId="2" borderId="9" xfId="21" applyNumberFormat="1" applyFont="1" applyFill="1" applyBorder="1" applyAlignment="1" applyProtection="1">
      <alignment horizontal="right" vertical="center"/>
      <protection locked="0"/>
    </xf>
    <xf numFmtId="205" fontId="4" fillId="2" borderId="10" xfId="0" applyNumberFormat="1" applyFont="1" applyFill="1" applyBorder="1" applyAlignment="1" applyProtection="1">
      <alignment horizontal="right" vertical="center"/>
      <protection locked="0"/>
    </xf>
    <xf numFmtId="205" fontId="4" fillId="2" borderId="11" xfId="21" applyNumberFormat="1" applyFont="1" applyFill="1" applyBorder="1" applyAlignment="1" applyProtection="1">
      <alignment horizontal="right" vertical="center"/>
      <protection locked="0"/>
    </xf>
    <xf numFmtId="205" fontId="4" fillId="2" borderId="12" xfId="21" applyNumberFormat="1" applyFont="1" applyFill="1" applyBorder="1" applyAlignment="1" applyProtection="1">
      <alignment horizontal="right" vertical="center"/>
      <protection locked="0"/>
    </xf>
    <xf numFmtId="205" fontId="4" fillId="2" borderId="13" xfId="21" applyNumberFormat="1" applyFont="1" applyFill="1" applyBorder="1" applyAlignment="1" applyProtection="1">
      <alignment horizontal="right" vertical="center"/>
      <protection locked="0"/>
    </xf>
    <xf numFmtId="205" fontId="4" fillId="2" borderId="14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205" fontId="4" fillId="2" borderId="0" xfId="0" applyNumberFormat="1" applyFont="1" applyFill="1" applyAlignment="1" applyProtection="1">
      <alignment horizontal="left" vertical="center"/>
      <protection/>
    </xf>
    <xf numFmtId="205" fontId="4" fillId="2" borderId="0" xfId="0" applyNumberFormat="1" applyFont="1" applyFill="1" applyBorder="1" applyAlignment="1" applyProtection="1">
      <alignment horizontal="left" vertical="center"/>
      <protection/>
    </xf>
    <xf numFmtId="0" fontId="4" fillId="2" borderId="15" xfId="0" applyFont="1" applyFill="1" applyBorder="1" applyAlignment="1" applyProtection="1">
      <alignment horizontal="left" vertical="center"/>
      <protection/>
    </xf>
    <xf numFmtId="205" fontId="4" fillId="2" borderId="15" xfId="0" applyNumberFormat="1" applyFont="1" applyFill="1" applyBorder="1" applyAlignment="1" applyProtection="1">
      <alignment horizontal="left" vertical="center"/>
      <protection/>
    </xf>
    <xf numFmtId="9" fontId="4" fillId="2" borderId="0" xfId="20" applyFont="1" applyFill="1" applyBorder="1" applyAlignment="1" applyProtection="1" quotePrefix="1">
      <alignment horizontal="center" vertical="center"/>
      <protection/>
    </xf>
    <xf numFmtId="210" fontId="4" fillId="2" borderId="0" xfId="0" applyNumberFormat="1" applyFont="1" applyFill="1" applyBorder="1" applyAlignment="1" applyProtection="1">
      <alignment horizontal="center" vertical="center"/>
      <protection/>
    </xf>
    <xf numFmtId="9" fontId="4" fillId="2" borderId="0" xfId="20" applyFont="1" applyFill="1" applyBorder="1" applyAlignment="1" applyProtection="1">
      <alignment horizontal="center" vertical="center"/>
      <protection/>
    </xf>
    <xf numFmtId="9" fontId="4" fillId="2" borderId="15" xfId="20" applyFont="1" applyFill="1" applyBorder="1" applyAlignment="1" applyProtection="1">
      <alignment horizontal="center" vertical="center"/>
      <protection/>
    </xf>
    <xf numFmtId="9" fontId="4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210" fontId="4" fillId="2" borderId="0" xfId="20" applyNumberFormat="1" applyFont="1" applyFill="1" applyBorder="1" applyAlignment="1" applyProtection="1">
      <alignment horizontal="center" vertical="center"/>
      <protection/>
    </xf>
    <xf numFmtId="38" fontId="4" fillId="2" borderId="0" xfId="21" applyFont="1" applyFill="1" applyBorder="1" applyAlignment="1" applyProtection="1" quotePrefix="1">
      <alignment horizontal="center" vertical="center"/>
      <protection/>
    </xf>
    <xf numFmtId="38" fontId="4" fillId="2" borderId="0" xfId="21" applyFont="1" applyFill="1" applyBorder="1" applyAlignment="1" applyProtection="1">
      <alignment horizontal="center" vertical="center"/>
      <protection/>
    </xf>
    <xf numFmtId="205" fontId="4" fillId="2" borderId="3" xfId="0" applyNumberFormat="1" applyFont="1" applyFill="1" applyBorder="1" applyAlignment="1" applyProtection="1">
      <alignment vertical="center"/>
      <protection locked="0"/>
    </xf>
    <xf numFmtId="205" fontId="4" fillId="2" borderId="5" xfId="0" applyNumberFormat="1" applyFont="1" applyFill="1" applyBorder="1" applyAlignment="1" applyProtection="1">
      <alignment vertical="center"/>
      <protection locked="0"/>
    </xf>
    <xf numFmtId="205" fontId="4" fillId="2" borderId="6" xfId="0" applyNumberFormat="1" applyFont="1" applyFill="1" applyBorder="1" applyAlignment="1" applyProtection="1">
      <alignment vertical="center"/>
      <protection locked="0"/>
    </xf>
    <xf numFmtId="205" fontId="4" fillId="2" borderId="2" xfId="0" applyNumberFormat="1" applyFont="1" applyFill="1" applyBorder="1" applyAlignment="1" applyProtection="1">
      <alignment vertical="center"/>
      <protection locked="0"/>
    </xf>
    <xf numFmtId="205" fontId="4" fillId="2" borderId="16" xfId="0" applyNumberFormat="1" applyFont="1" applyFill="1" applyBorder="1" applyAlignment="1" applyProtection="1">
      <alignment vertical="center"/>
      <protection locked="0"/>
    </xf>
    <xf numFmtId="205" fontId="4" fillId="2" borderId="17" xfId="0" applyNumberFormat="1" applyFont="1" applyFill="1" applyBorder="1" applyAlignment="1" applyProtection="1">
      <alignment vertical="center"/>
      <protection locked="0"/>
    </xf>
    <xf numFmtId="205" fontId="4" fillId="2" borderId="1" xfId="0" applyNumberFormat="1" applyFont="1" applyFill="1" applyBorder="1" applyAlignment="1" applyProtection="1">
      <alignment vertical="center"/>
      <protection locked="0"/>
    </xf>
    <xf numFmtId="205" fontId="4" fillId="2" borderId="18" xfId="0" applyNumberFormat="1" applyFont="1" applyFill="1" applyBorder="1" applyAlignment="1" applyProtection="1">
      <alignment vertical="center"/>
      <protection locked="0"/>
    </xf>
    <xf numFmtId="205" fontId="4" fillId="2" borderId="19" xfId="0" applyNumberFormat="1" applyFont="1" applyFill="1" applyBorder="1" applyAlignment="1" applyProtection="1">
      <alignment vertical="center"/>
      <protection locked="0"/>
    </xf>
    <xf numFmtId="205" fontId="4" fillId="2" borderId="20" xfId="0" applyNumberFormat="1" applyFont="1" applyFill="1" applyBorder="1" applyAlignment="1" applyProtection="1">
      <alignment vertical="center"/>
      <protection locked="0"/>
    </xf>
    <xf numFmtId="205" fontId="4" fillId="2" borderId="21" xfId="0" applyNumberFormat="1" applyFont="1" applyFill="1" applyBorder="1" applyAlignment="1" applyProtection="1">
      <alignment vertical="center"/>
      <protection locked="0"/>
    </xf>
    <xf numFmtId="205" fontId="4" fillId="2" borderId="22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205" fontId="4" fillId="2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205" fontId="4" fillId="2" borderId="0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9" fontId="4" fillId="3" borderId="0" xfId="0" applyNumberFormat="1" applyFont="1" applyFill="1" applyBorder="1" applyAlignment="1" applyProtection="1" quotePrefix="1">
      <alignment horizontal="left" vertical="center"/>
      <protection/>
    </xf>
    <xf numFmtId="9" fontId="4" fillId="3" borderId="0" xfId="0" applyNumberFormat="1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 quotePrefix="1">
      <alignment horizontal="left" vertical="center"/>
      <protection/>
    </xf>
    <xf numFmtId="205" fontId="4" fillId="3" borderId="0" xfId="0" applyNumberFormat="1" applyFont="1" applyFill="1" applyAlignment="1" applyProtection="1">
      <alignment horizontal="left" vertical="center"/>
      <protection/>
    </xf>
    <xf numFmtId="205" fontId="4" fillId="4" borderId="7" xfId="21" applyNumberFormat="1" applyFont="1" applyFill="1" applyBorder="1" applyAlignment="1" applyProtection="1">
      <alignment horizontal="right" vertical="center"/>
      <protection locked="0"/>
    </xf>
    <xf numFmtId="205" fontId="4" fillId="4" borderId="2" xfId="21" applyNumberFormat="1" applyFont="1" applyFill="1" applyBorder="1" applyAlignment="1" applyProtection="1">
      <alignment horizontal="right" vertical="center"/>
      <protection locked="0"/>
    </xf>
    <xf numFmtId="205" fontId="4" fillId="4" borderId="9" xfId="21" applyNumberFormat="1" applyFont="1" applyFill="1" applyBorder="1" applyAlignment="1" applyProtection="1">
      <alignment horizontal="right" vertical="center"/>
      <protection locked="0"/>
    </xf>
    <xf numFmtId="205" fontId="4" fillId="4" borderId="3" xfId="21" applyNumberFormat="1" applyFont="1" applyFill="1" applyBorder="1" applyAlignment="1" applyProtection="1">
      <alignment horizontal="right" vertical="center"/>
      <protection locked="0"/>
    </xf>
    <xf numFmtId="205" fontId="4" fillId="4" borderId="23" xfId="21" applyNumberFormat="1" applyFont="1" applyFill="1" applyBorder="1" applyAlignment="1" applyProtection="1">
      <alignment horizontal="right" vertical="center"/>
      <protection locked="0"/>
    </xf>
    <xf numFmtId="205" fontId="4" fillId="4" borderId="24" xfId="21" applyNumberFormat="1" applyFont="1" applyFill="1" applyBorder="1" applyAlignment="1" applyProtection="1">
      <alignment horizontal="right" vertical="center"/>
      <protection locked="0"/>
    </xf>
    <xf numFmtId="205" fontId="4" fillId="4" borderId="25" xfId="21" applyNumberFormat="1" applyFont="1" applyFill="1" applyBorder="1" applyAlignment="1" applyProtection="1">
      <alignment horizontal="right" vertical="center"/>
      <protection locked="0"/>
    </xf>
    <xf numFmtId="205" fontId="4" fillId="4" borderId="16" xfId="21" applyNumberFormat="1" applyFont="1" applyFill="1" applyBorder="1" applyAlignment="1" applyProtection="1">
      <alignment horizontal="right" vertical="center"/>
      <protection locked="0"/>
    </xf>
    <xf numFmtId="205" fontId="4" fillId="4" borderId="17" xfId="21" applyNumberFormat="1" applyFont="1" applyFill="1" applyBorder="1" applyAlignment="1" applyProtection="1">
      <alignment horizontal="right" vertical="center"/>
      <protection locked="0"/>
    </xf>
    <xf numFmtId="205" fontId="4" fillId="4" borderId="1" xfId="21" applyNumberFormat="1" applyFont="1" applyFill="1" applyBorder="1" applyAlignment="1" applyProtection="1">
      <alignment horizontal="right" vertical="center"/>
      <protection locked="0"/>
    </xf>
    <xf numFmtId="205" fontId="4" fillId="4" borderId="18" xfId="21" applyNumberFormat="1" applyFont="1" applyFill="1" applyBorder="1" applyAlignment="1" applyProtection="1">
      <alignment horizontal="right" vertical="center"/>
      <protection locked="0"/>
    </xf>
    <xf numFmtId="205" fontId="4" fillId="4" borderId="19" xfId="21" applyNumberFormat="1" applyFont="1" applyFill="1" applyBorder="1" applyAlignment="1" applyProtection="1">
      <alignment horizontal="right" vertical="center"/>
      <protection locked="0"/>
    </xf>
    <xf numFmtId="205" fontId="4" fillId="4" borderId="2" xfId="0" applyNumberFormat="1" applyFont="1" applyFill="1" applyBorder="1" applyAlignment="1" applyProtection="1">
      <alignment vertical="center"/>
      <protection locked="0"/>
    </xf>
    <xf numFmtId="205" fontId="4" fillId="4" borderId="16" xfId="0" applyNumberFormat="1" applyFont="1" applyFill="1" applyBorder="1" applyAlignment="1" applyProtection="1">
      <alignment vertical="center"/>
      <protection locked="0"/>
    </xf>
    <xf numFmtId="205" fontId="4" fillId="4" borderId="17" xfId="0" applyNumberFormat="1" applyFont="1" applyFill="1" applyBorder="1" applyAlignment="1" applyProtection="1">
      <alignment vertical="center"/>
      <protection locked="0"/>
    </xf>
    <xf numFmtId="205" fontId="4" fillId="4" borderId="2" xfId="0" applyNumberFormat="1" applyFont="1" applyFill="1" applyBorder="1" applyAlignment="1" applyProtection="1">
      <alignment/>
      <protection locked="0"/>
    </xf>
    <xf numFmtId="205" fontId="4" fillId="4" borderId="16" xfId="0" applyNumberFormat="1" applyFont="1" applyFill="1" applyBorder="1" applyAlignment="1" applyProtection="1">
      <alignment/>
      <protection locked="0"/>
    </xf>
    <xf numFmtId="205" fontId="4" fillId="4" borderId="17" xfId="0" applyNumberFormat="1" applyFont="1" applyFill="1" applyBorder="1" applyAlignment="1" applyProtection="1">
      <alignment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4" fillId="5" borderId="27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205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205" fontId="4" fillId="0" borderId="15" xfId="0" applyNumberFormat="1" applyFont="1" applyFill="1" applyBorder="1" applyAlignment="1" applyProtection="1">
      <alignment horizontal="left" vertical="center"/>
      <protection/>
    </xf>
    <xf numFmtId="9" fontId="4" fillId="0" borderId="0" xfId="20" applyFont="1" applyFill="1" applyBorder="1" applyAlignment="1" applyProtection="1" quotePrefix="1">
      <alignment horizontal="center" vertical="center"/>
      <protection/>
    </xf>
    <xf numFmtId="210" fontId="4" fillId="0" borderId="0" xfId="0" applyNumberFormat="1" applyFont="1" applyFill="1" applyBorder="1" applyAlignment="1" applyProtection="1">
      <alignment horizontal="center" vertical="center"/>
      <protection/>
    </xf>
    <xf numFmtId="9" fontId="4" fillId="0" borderId="0" xfId="0" applyNumberFormat="1" applyFont="1" applyFill="1" applyBorder="1" applyAlignment="1" applyProtection="1" quotePrefix="1">
      <alignment horizontal="left" vertical="center"/>
      <protection/>
    </xf>
    <xf numFmtId="9" fontId="4" fillId="0" borderId="0" xfId="20" applyFont="1" applyFill="1" applyBorder="1" applyAlignment="1" applyProtection="1">
      <alignment horizontal="center" vertical="center"/>
      <protection/>
    </xf>
    <xf numFmtId="9" fontId="4" fillId="0" borderId="15" xfId="20" applyFont="1" applyFill="1" applyBorder="1" applyAlignment="1" applyProtection="1">
      <alignment horizontal="center" vertical="center"/>
      <protection/>
    </xf>
    <xf numFmtId="9" fontId="4" fillId="0" borderId="0" xfId="0" applyNumberFormat="1" applyFont="1" applyFill="1" applyBorder="1" applyAlignment="1" applyProtection="1">
      <alignment horizontal="center" vertical="center"/>
      <protection/>
    </xf>
    <xf numFmtId="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left" vertical="center"/>
      <protection/>
    </xf>
    <xf numFmtId="210" fontId="4" fillId="0" borderId="0" xfId="20" applyNumberFormat="1" applyFont="1" applyFill="1" applyBorder="1" applyAlignment="1" applyProtection="1">
      <alignment horizontal="center" vertical="center"/>
      <protection/>
    </xf>
    <xf numFmtId="38" fontId="4" fillId="0" borderId="0" xfId="21" applyFont="1" applyFill="1" applyBorder="1" applyAlignment="1" applyProtection="1" quotePrefix="1">
      <alignment horizontal="center" vertical="center"/>
      <protection/>
    </xf>
    <xf numFmtId="38" fontId="4" fillId="0" borderId="0" xfId="21" applyFont="1" applyFill="1" applyBorder="1" applyAlignment="1" applyProtection="1">
      <alignment horizontal="center" vertical="center"/>
      <protection/>
    </xf>
    <xf numFmtId="205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205" fontId="4" fillId="0" borderId="7" xfId="21" applyNumberFormat="1" applyFont="1" applyFill="1" applyBorder="1" applyAlignment="1" applyProtection="1">
      <alignment horizontal="right" vertical="center"/>
      <protection/>
    </xf>
    <xf numFmtId="205" fontId="4" fillId="0" borderId="8" xfId="21" applyNumberFormat="1" applyFont="1" applyFill="1" applyBorder="1" applyAlignment="1" applyProtection="1">
      <alignment horizontal="right"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205" fontId="4" fillId="0" borderId="2" xfId="21" applyNumberFormat="1" applyFont="1" applyFill="1" applyBorder="1" applyAlignment="1" applyProtection="1">
      <alignment horizontal="right" vertical="center"/>
      <protection/>
    </xf>
    <xf numFmtId="205" fontId="4" fillId="0" borderId="9" xfId="21" applyNumberFormat="1" applyFont="1" applyFill="1" applyBorder="1" applyAlignment="1" applyProtection="1">
      <alignment horizontal="right"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205" fontId="4" fillId="0" borderId="3" xfId="21" applyNumberFormat="1" applyFont="1" applyFill="1" applyBorder="1" applyAlignment="1" applyProtection="1">
      <alignment horizontal="right" vertical="center"/>
      <protection/>
    </xf>
    <xf numFmtId="205" fontId="4" fillId="0" borderId="23" xfId="21" applyNumberFormat="1" applyFont="1" applyFill="1" applyBorder="1" applyAlignment="1" applyProtection="1">
      <alignment horizontal="right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205" fontId="4" fillId="0" borderId="14" xfId="0" applyNumberFormat="1" applyFont="1" applyFill="1" applyBorder="1" applyAlignment="1" applyProtection="1">
      <alignment horizontal="right" vertical="center"/>
      <protection/>
    </xf>
    <xf numFmtId="205" fontId="4" fillId="0" borderId="4" xfId="0" applyNumberFormat="1" applyFont="1" applyFill="1" applyBorder="1" applyAlignment="1" applyProtection="1">
      <alignment horizontal="right" vertical="center"/>
      <protection/>
    </xf>
    <xf numFmtId="205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205" fontId="4" fillId="0" borderId="1" xfId="21" applyNumberFormat="1" applyFont="1" applyFill="1" applyBorder="1" applyAlignment="1" applyProtection="1">
      <alignment horizontal="right" vertical="center"/>
      <protection/>
    </xf>
    <xf numFmtId="205" fontId="4" fillId="0" borderId="11" xfId="21" applyNumberFormat="1" applyFont="1" applyFill="1" applyBorder="1" applyAlignment="1" applyProtection="1">
      <alignment horizontal="right"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205" fontId="4" fillId="0" borderId="12" xfId="21" applyNumberFormat="1" applyFont="1" applyFill="1" applyBorder="1" applyAlignment="1" applyProtection="1">
      <alignment horizontal="right" vertical="center"/>
      <protection/>
    </xf>
    <xf numFmtId="205" fontId="4" fillId="0" borderId="13" xfId="21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205" fontId="4" fillId="0" borderId="0" xfId="21" applyNumberFormat="1" applyFont="1" applyFill="1" applyBorder="1" applyAlignment="1" applyProtection="1">
      <alignment horizontal="right" vertical="center"/>
      <protection/>
    </xf>
    <xf numFmtId="205" fontId="4" fillId="0" borderId="24" xfId="21" applyNumberFormat="1" applyFont="1" applyFill="1" applyBorder="1" applyAlignment="1" applyProtection="1">
      <alignment horizontal="right" vertical="center"/>
      <protection/>
    </xf>
    <xf numFmtId="205" fontId="4" fillId="0" borderId="25" xfId="21" applyNumberFormat="1" applyFont="1" applyFill="1" applyBorder="1" applyAlignment="1" applyProtection="1">
      <alignment horizontal="right" vertical="center"/>
      <protection/>
    </xf>
    <xf numFmtId="205" fontId="4" fillId="0" borderId="16" xfId="21" applyNumberFormat="1" applyFont="1" applyFill="1" applyBorder="1" applyAlignment="1" applyProtection="1">
      <alignment horizontal="right" vertical="center"/>
      <protection/>
    </xf>
    <xf numFmtId="205" fontId="4" fillId="0" borderId="17" xfId="21" applyNumberFormat="1" applyFont="1" applyFill="1" applyBorder="1" applyAlignment="1" applyProtection="1">
      <alignment horizontal="right" vertical="center"/>
      <protection/>
    </xf>
    <xf numFmtId="205" fontId="4" fillId="0" borderId="5" xfId="21" applyNumberFormat="1" applyFont="1" applyFill="1" applyBorder="1" applyAlignment="1" applyProtection="1">
      <alignment horizontal="right" vertical="center"/>
      <protection/>
    </xf>
    <xf numFmtId="205" fontId="4" fillId="0" borderId="6" xfId="21" applyNumberFormat="1" applyFont="1" applyFill="1" applyBorder="1" applyAlignment="1" applyProtection="1">
      <alignment horizontal="right" vertical="center"/>
      <protection/>
    </xf>
    <xf numFmtId="205" fontId="4" fillId="0" borderId="18" xfId="21" applyNumberFormat="1" applyFont="1" applyFill="1" applyBorder="1" applyAlignment="1" applyProtection="1">
      <alignment horizontal="right" vertical="center"/>
      <protection/>
    </xf>
    <xf numFmtId="205" fontId="4" fillId="0" borderId="19" xfId="21" applyNumberFormat="1" applyFont="1" applyFill="1" applyBorder="1" applyAlignment="1" applyProtection="1">
      <alignment horizontal="right" vertical="center"/>
      <protection/>
    </xf>
    <xf numFmtId="205" fontId="4" fillId="0" borderId="3" xfId="0" applyNumberFormat="1" applyFont="1" applyFill="1" applyBorder="1" applyAlignment="1" applyProtection="1">
      <alignment vertical="center"/>
      <protection/>
    </xf>
    <xf numFmtId="205" fontId="4" fillId="0" borderId="5" xfId="0" applyNumberFormat="1" applyFont="1" applyFill="1" applyBorder="1" applyAlignment="1" applyProtection="1">
      <alignment vertical="center"/>
      <protection/>
    </xf>
    <xf numFmtId="205" fontId="4" fillId="0" borderId="6" xfId="0" applyNumberFormat="1" applyFont="1" applyFill="1" applyBorder="1" applyAlignment="1" applyProtection="1">
      <alignment vertical="center"/>
      <protection/>
    </xf>
    <xf numFmtId="205" fontId="4" fillId="0" borderId="2" xfId="0" applyNumberFormat="1" applyFont="1" applyFill="1" applyBorder="1" applyAlignment="1" applyProtection="1">
      <alignment vertical="center"/>
      <protection/>
    </xf>
    <xf numFmtId="205" fontId="4" fillId="0" borderId="16" xfId="0" applyNumberFormat="1" applyFont="1" applyFill="1" applyBorder="1" applyAlignment="1" applyProtection="1">
      <alignment vertical="center"/>
      <protection/>
    </xf>
    <xf numFmtId="205" fontId="4" fillId="0" borderId="17" xfId="0" applyNumberFormat="1" applyFont="1" applyFill="1" applyBorder="1" applyAlignment="1" applyProtection="1">
      <alignment vertical="center"/>
      <protection/>
    </xf>
    <xf numFmtId="205" fontId="4" fillId="0" borderId="1" xfId="0" applyNumberFormat="1" applyFont="1" applyFill="1" applyBorder="1" applyAlignment="1" applyProtection="1">
      <alignment vertical="center"/>
      <protection/>
    </xf>
    <xf numFmtId="205" fontId="4" fillId="0" borderId="18" xfId="0" applyNumberFormat="1" applyFont="1" applyFill="1" applyBorder="1" applyAlignment="1" applyProtection="1">
      <alignment vertical="center"/>
      <protection/>
    </xf>
    <xf numFmtId="205" fontId="4" fillId="0" borderId="19" xfId="0" applyNumberFormat="1" applyFont="1" applyFill="1" applyBorder="1" applyAlignment="1" applyProtection="1">
      <alignment vertical="center"/>
      <protection/>
    </xf>
    <xf numFmtId="205" fontId="4" fillId="0" borderId="2" xfId="0" applyNumberFormat="1" applyFont="1" applyFill="1" applyBorder="1" applyAlignment="1" applyProtection="1">
      <alignment/>
      <protection/>
    </xf>
    <xf numFmtId="205" fontId="4" fillId="0" borderId="16" xfId="0" applyNumberFormat="1" applyFont="1" applyFill="1" applyBorder="1" applyAlignment="1" applyProtection="1">
      <alignment/>
      <protection/>
    </xf>
    <xf numFmtId="205" fontId="4" fillId="0" borderId="17" xfId="0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vertical="center"/>
      <protection/>
    </xf>
    <xf numFmtId="205" fontId="4" fillId="0" borderId="20" xfId="0" applyNumberFormat="1" applyFont="1" applyFill="1" applyBorder="1" applyAlignment="1" applyProtection="1">
      <alignment vertical="center"/>
      <protection/>
    </xf>
    <xf numFmtId="205" fontId="4" fillId="0" borderId="21" xfId="0" applyNumberFormat="1" applyFont="1" applyFill="1" applyBorder="1" applyAlignment="1" applyProtection="1">
      <alignment vertical="center"/>
      <protection/>
    </xf>
    <xf numFmtId="205" fontId="4" fillId="0" borderId="22" xfId="0" applyNumberFormat="1" applyFont="1" applyFill="1" applyBorder="1" applyAlignment="1" applyProtection="1">
      <alignment vertical="center"/>
      <protection/>
    </xf>
    <xf numFmtId="214" fontId="4" fillId="2" borderId="0" xfId="20" applyNumberFormat="1" applyFont="1" applyFill="1" applyBorder="1" applyAlignment="1" applyProtection="1" quotePrefix="1">
      <alignment horizontal="center" vertical="center"/>
      <protection/>
    </xf>
    <xf numFmtId="214" fontId="4" fillId="0" borderId="0" xfId="20" applyNumberFormat="1" applyFont="1" applyFill="1" applyBorder="1" applyAlignment="1" applyProtection="1" quotePrefix="1">
      <alignment horizontal="center" vertical="center"/>
      <protection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 wrapText="1"/>
      <protection/>
    </xf>
    <xf numFmtId="0" fontId="4" fillId="3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showGridLines="0" tabSelected="1" zoomScale="85" zoomScaleNormal="85" workbookViewId="0" topLeftCell="A1">
      <selection activeCell="C17" sqref="C17"/>
    </sheetView>
  </sheetViews>
  <sheetFormatPr defaultColWidth="9.00390625" defaultRowHeight="12.75" outlineLevelRow="1"/>
  <cols>
    <col min="1" max="1" width="2.75390625" style="49" customWidth="1"/>
    <col min="2" max="2" width="25.125" style="49" customWidth="1"/>
    <col min="3" max="7" width="15.875" style="54" customWidth="1"/>
    <col min="8" max="8" width="4.125" style="50" customWidth="1"/>
    <col min="9" max="16384" width="9.125" style="49" customWidth="1"/>
  </cols>
  <sheetData>
    <row r="1" spans="1:8" ht="34.5" customHeight="1">
      <c r="A1" s="148" t="s">
        <v>90</v>
      </c>
      <c r="B1" s="149"/>
      <c r="C1" s="149"/>
      <c r="D1" s="149"/>
      <c r="E1" s="149"/>
      <c r="F1" s="149"/>
      <c r="G1" s="149"/>
      <c r="H1" s="149"/>
    </row>
    <row r="2" spans="1:8" ht="13.5" customHeight="1">
      <c r="A2" s="18"/>
      <c r="B2" s="147" t="s">
        <v>81</v>
      </c>
      <c r="C2" s="147"/>
      <c r="D2" s="147"/>
      <c r="E2" s="147"/>
      <c r="F2" s="147"/>
      <c r="G2" s="147"/>
      <c r="H2" s="17"/>
    </row>
    <row r="3" spans="1:8" ht="13.5" customHeight="1">
      <c r="A3" s="18"/>
      <c r="B3" s="44"/>
      <c r="C3" s="45"/>
      <c r="D3" s="45"/>
      <c r="E3" s="45"/>
      <c r="F3" s="45"/>
      <c r="G3" s="45"/>
      <c r="H3" s="17"/>
    </row>
    <row r="4" spans="1:8" ht="32.25" customHeight="1">
      <c r="A4" s="18"/>
      <c r="B4" s="146" t="s">
        <v>1</v>
      </c>
      <c r="C4" s="146"/>
      <c r="D4" s="146"/>
      <c r="E4" s="146"/>
      <c r="F4" s="146"/>
      <c r="G4" s="146"/>
      <c r="H4" s="17"/>
    </row>
    <row r="5" spans="1:8" ht="13.5" customHeight="1" thickBot="1">
      <c r="A5" s="18"/>
      <c r="B5" s="1"/>
      <c r="C5" s="1"/>
      <c r="D5" s="1"/>
      <c r="E5" s="1"/>
      <c r="F5" s="1"/>
      <c r="G5" s="1"/>
      <c r="H5" s="17"/>
    </row>
    <row r="6" spans="1:8" ht="13.5" customHeight="1">
      <c r="A6" s="18"/>
      <c r="B6" s="73" t="s">
        <v>21</v>
      </c>
      <c r="C6" s="9">
        <f>SUM(C7:C11)</f>
        <v>1630</v>
      </c>
      <c r="D6" s="9">
        <f>SUM(D7:D11)</f>
        <v>1630</v>
      </c>
      <c r="E6" s="9">
        <f>SUM(E7:E11)</f>
        <v>1630</v>
      </c>
      <c r="F6" s="9">
        <f>SUM(F7:F11)</f>
        <v>1630</v>
      </c>
      <c r="G6" s="10">
        <f>SUM(G7:G11)</f>
        <v>1630</v>
      </c>
      <c r="H6" s="17"/>
    </row>
    <row r="7" spans="1:8" ht="13.5" customHeight="1" outlineLevel="1">
      <c r="A7" s="18"/>
      <c r="B7" s="74" t="s">
        <v>29</v>
      </c>
      <c r="C7" s="56">
        <v>1000</v>
      </c>
      <c r="D7" s="56">
        <v>1000</v>
      </c>
      <c r="E7" s="56">
        <v>1000</v>
      </c>
      <c r="F7" s="56">
        <v>1000</v>
      </c>
      <c r="G7" s="57">
        <v>1000</v>
      </c>
      <c r="H7" s="17"/>
    </row>
    <row r="8" spans="1:8" ht="13.5" customHeight="1" outlineLevel="1">
      <c r="A8" s="18"/>
      <c r="B8" s="74" t="s">
        <v>30</v>
      </c>
      <c r="C8" s="56">
        <v>500</v>
      </c>
      <c r="D8" s="56">
        <v>500</v>
      </c>
      <c r="E8" s="56">
        <v>500</v>
      </c>
      <c r="F8" s="56">
        <v>500</v>
      </c>
      <c r="G8" s="57">
        <v>500</v>
      </c>
      <c r="H8" s="17"/>
    </row>
    <row r="9" spans="1:8" ht="13.5" customHeight="1" outlineLevel="1">
      <c r="A9" s="18"/>
      <c r="B9" s="74" t="s">
        <v>31</v>
      </c>
      <c r="C9" s="56">
        <v>100</v>
      </c>
      <c r="D9" s="56">
        <v>100</v>
      </c>
      <c r="E9" s="56">
        <v>100</v>
      </c>
      <c r="F9" s="56">
        <v>100</v>
      </c>
      <c r="G9" s="57">
        <v>100</v>
      </c>
      <c r="H9" s="17"/>
    </row>
    <row r="10" spans="1:8" ht="13.5" customHeight="1" outlineLevel="1">
      <c r="A10" s="18"/>
      <c r="B10" s="74" t="s">
        <v>32</v>
      </c>
      <c r="C10" s="56">
        <v>20</v>
      </c>
      <c r="D10" s="56">
        <v>20</v>
      </c>
      <c r="E10" s="56">
        <v>20</v>
      </c>
      <c r="F10" s="56">
        <v>20</v>
      </c>
      <c r="G10" s="57">
        <v>20</v>
      </c>
      <c r="H10" s="17"/>
    </row>
    <row r="11" spans="1:8" ht="13.5" customHeight="1" outlineLevel="1">
      <c r="A11" s="18"/>
      <c r="B11" s="74" t="s">
        <v>33</v>
      </c>
      <c r="C11" s="56">
        <v>10</v>
      </c>
      <c r="D11" s="56">
        <v>10</v>
      </c>
      <c r="E11" s="56">
        <v>10</v>
      </c>
      <c r="F11" s="56">
        <v>10</v>
      </c>
      <c r="G11" s="57">
        <v>10</v>
      </c>
      <c r="H11" s="17"/>
    </row>
    <row r="12" spans="1:8" ht="13.5" customHeight="1">
      <c r="A12" s="18"/>
      <c r="B12" s="74" t="s">
        <v>23</v>
      </c>
      <c r="C12" s="3">
        <f>+C13+C16+C18</f>
        <v>2100</v>
      </c>
      <c r="D12" s="3">
        <f>+D13+D16+D18</f>
        <v>2101</v>
      </c>
      <c r="E12" s="3">
        <f>+E13+E16+E18</f>
        <v>2102</v>
      </c>
      <c r="F12" s="3">
        <f>+F13+F16+F18</f>
        <v>2102</v>
      </c>
      <c r="G12" s="11">
        <f>+G13+G16+G18</f>
        <v>2103</v>
      </c>
      <c r="H12" s="17"/>
    </row>
    <row r="13" spans="1:8" ht="13.5" customHeight="1" outlineLevel="1">
      <c r="A13" s="18"/>
      <c r="B13" s="74" t="s">
        <v>26</v>
      </c>
      <c r="C13" s="3">
        <f>SUM(C14:C15)</f>
        <v>1300</v>
      </c>
      <c r="D13" s="3">
        <f>SUM(D14:D15)</f>
        <v>1300</v>
      </c>
      <c r="E13" s="3">
        <f>SUM(E14:E15)</f>
        <v>1300</v>
      </c>
      <c r="F13" s="3">
        <f>SUM(F14:F15)</f>
        <v>1300</v>
      </c>
      <c r="G13" s="11">
        <f>SUM(G14:G15)</f>
        <v>1300</v>
      </c>
      <c r="H13" s="17"/>
    </row>
    <row r="14" spans="1:8" ht="13.5" customHeight="1" outlineLevel="1">
      <c r="A14" s="18"/>
      <c r="B14" s="74" t="s">
        <v>34</v>
      </c>
      <c r="C14" s="56">
        <v>1000</v>
      </c>
      <c r="D14" s="56">
        <v>1000</v>
      </c>
      <c r="E14" s="56">
        <v>1000</v>
      </c>
      <c r="F14" s="56">
        <v>1000</v>
      </c>
      <c r="G14" s="57">
        <v>1000</v>
      </c>
      <c r="H14" s="17"/>
    </row>
    <row r="15" spans="1:8" ht="13.5" customHeight="1" outlineLevel="1">
      <c r="A15" s="18"/>
      <c r="B15" s="74" t="s">
        <v>35</v>
      </c>
      <c r="C15" s="56">
        <v>300</v>
      </c>
      <c r="D15" s="56">
        <v>300</v>
      </c>
      <c r="E15" s="56">
        <v>300</v>
      </c>
      <c r="F15" s="56">
        <v>300</v>
      </c>
      <c r="G15" s="57">
        <v>300</v>
      </c>
      <c r="H15" s="17"/>
    </row>
    <row r="16" spans="1:8" ht="13.5" customHeight="1" outlineLevel="1">
      <c r="A16" s="18"/>
      <c r="B16" s="74" t="s">
        <v>27</v>
      </c>
      <c r="C16" s="3">
        <f>SUM(C17)</f>
        <v>200</v>
      </c>
      <c r="D16" s="3">
        <f>SUM(D17)</f>
        <v>201</v>
      </c>
      <c r="E16" s="3">
        <f>SUM(E17)</f>
        <v>202</v>
      </c>
      <c r="F16" s="3">
        <f>SUM(F17)</f>
        <v>202</v>
      </c>
      <c r="G16" s="11">
        <f>SUM(G17)</f>
        <v>203</v>
      </c>
      <c r="H16" s="17"/>
    </row>
    <row r="17" spans="1:8" ht="13.5" customHeight="1" outlineLevel="1">
      <c r="A17" s="18"/>
      <c r="B17" s="74" t="s">
        <v>78</v>
      </c>
      <c r="C17" s="56">
        <v>200</v>
      </c>
      <c r="D17" s="56">
        <v>201</v>
      </c>
      <c r="E17" s="56">
        <v>202</v>
      </c>
      <c r="F17" s="56">
        <v>202</v>
      </c>
      <c r="G17" s="57">
        <v>203</v>
      </c>
      <c r="H17" s="17"/>
    </row>
    <row r="18" spans="1:8" ht="13.5" customHeight="1" outlineLevel="1">
      <c r="A18" s="18"/>
      <c r="B18" s="74" t="s">
        <v>28</v>
      </c>
      <c r="C18" s="3">
        <f>SUM(C19:C20)</f>
        <v>600</v>
      </c>
      <c r="D18" s="3">
        <f>SUM(D19:D20)</f>
        <v>600</v>
      </c>
      <c r="E18" s="3">
        <f>SUM(E19:E20)</f>
        <v>600</v>
      </c>
      <c r="F18" s="3">
        <f>SUM(F19:F20)</f>
        <v>600</v>
      </c>
      <c r="G18" s="11">
        <f>SUM(G19:G20)</f>
        <v>600</v>
      </c>
      <c r="H18" s="17"/>
    </row>
    <row r="19" spans="1:8" ht="13.5" customHeight="1" outlineLevel="1">
      <c r="A19" s="18"/>
      <c r="B19" s="74" t="s">
        <v>36</v>
      </c>
      <c r="C19" s="56">
        <v>300</v>
      </c>
      <c r="D19" s="56">
        <v>300</v>
      </c>
      <c r="E19" s="56">
        <v>300</v>
      </c>
      <c r="F19" s="56">
        <v>300</v>
      </c>
      <c r="G19" s="57">
        <v>300</v>
      </c>
      <c r="H19" s="17"/>
    </row>
    <row r="20" spans="1:8" ht="13.5" customHeight="1" outlineLevel="1">
      <c r="A20" s="18"/>
      <c r="B20" s="74" t="s">
        <v>37</v>
      </c>
      <c r="C20" s="56">
        <v>300</v>
      </c>
      <c r="D20" s="56">
        <v>300</v>
      </c>
      <c r="E20" s="56">
        <v>300</v>
      </c>
      <c r="F20" s="56">
        <v>300</v>
      </c>
      <c r="G20" s="57">
        <v>300</v>
      </c>
      <c r="H20" s="17"/>
    </row>
    <row r="21" spans="1:8" ht="13.5" customHeight="1">
      <c r="A21" s="18"/>
      <c r="B21" s="74" t="s">
        <v>25</v>
      </c>
      <c r="C21" s="3">
        <f>SUM(C22:C22)</f>
        <v>100</v>
      </c>
      <c r="D21" s="3">
        <f>SUM(D22:D22)</f>
        <v>101</v>
      </c>
      <c r="E21" s="3">
        <f>SUM(E22:E22)</f>
        <v>102</v>
      </c>
      <c r="F21" s="3">
        <f>SUM(F22:F22)</f>
        <v>102</v>
      </c>
      <c r="G21" s="11">
        <f>SUM(G22:G22)</f>
        <v>103</v>
      </c>
      <c r="H21" s="17"/>
    </row>
    <row r="22" spans="1:8" ht="13.5" customHeight="1" outlineLevel="1">
      <c r="A22" s="18"/>
      <c r="B22" s="75" t="s">
        <v>38</v>
      </c>
      <c r="C22" s="58">
        <v>100</v>
      </c>
      <c r="D22" s="58">
        <v>101</v>
      </c>
      <c r="E22" s="58">
        <v>102</v>
      </c>
      <c r="F22" s="58">
        <v>102</v>
      </c>
      <c r="G22" s="59">
        <v>103</v>
      </c>
      <c r="H22" s="17"/>
    </row>
    <row r="23" spans="1:8" ht="13.5" customHeight="1">
      <c r="A23" s="18"/>
      <c r="B23" s="76" t="s">
        <v>9</v>
      </c>
      <c r="C23" s="16">
        <f>C6+C12+C21</f>
        <v>3830</v>
      </c>
      <c r="D23" s="5">
        <f>D6+D12+D21</f>
        <v>3832</v>
      </c>
      <c r="E23" s="5">
        <f>E6+E12+E21</f>
        <v>3834</v>
      </c>
      <c r="F23" s="5">
        <f>F6+F12+F21</f>
        <v>3834</v>
      </c>
      <c r="G23" s="12">
        <f>G6+G12+G21</f>
        <v>3836</v>
      </c>
      <c r="H23" s="17"/>
    </row>
    <row r="24" spans="1:8" ht="13.5" customHeight="1">
      <c r="A24" s="18"/>
      <c r="B24" s="74" t="s">
        <v>22</v>
      </c>
      <c r="C24" s="3">
        <f>SUM(C25:C29)</f>
        <v>1600</v>
      </c>
      <c r="D24" s="3">
        <f>SUM(D25:D29)</f>
        <v>1600</v>
      </c>
      <c r="E24" s="3">
        <f>SUM(E25:E29)</f>
        <v>1600</v>
      </c>
      <c r="F24" s="3">
        <f>SUM(F25:F29)</f>
        <v>1600</v>
      </c>
      <c r="G24" s="11">
        <f>SUM(G25:G29)</f>
        <v>1600</v>
      </c>
      <c r="H24" s="17"/>
    </row>
    <row r="25" spans="1:8" ht="13.5" customHeight="1" outlineLevel="1">
      <c r="A25" s="18"/>
      <c r="B25" s="74" t="s">
        <v>39</v>
      </c>
      <c r="C25" s="56">
        <v>500</v>
      </c>
      <c r="D25" s="56">
        <v>500</v>
      </c>
      <c r="E25" s="56">
        <v>500</v>
      </c>
      <c r="F25" s="56">
        <v>500</v>
      </c>
      <c r="G25" s="57">
        <v>500</v>
      </c>
      <c r="H25" s="17"/>
    </row>
    <row r="26" spans="1:8" ht="13.5" customHeight="1" outlineLevel="1">
      <c r="A26" s="18"/>
      <c r="B26" s="74" t="s">
        <v>40</v>
      </c>
      <c r="C26" s="56">
        <v>300</v>
      </c>
      <c r="D26" s="56">
        <v>300</v>
      </c>
      <c r="E26" s="56">
        <v>300</v>
      </c>
      <c r="F26" s="56">
        <v>300</v>
      </c>
      <c r="G26" s="57">
        <v>300</v>
      </c>
      <c r="H26" s="17"/>
    </row>
    <row r="27" spans="1:8" ht="13.5" customHeight="1" outlineLevel="1">
      <c r="A27" s="18"/>
      <c r="B27" s="74" t="s">
        <v>41</v>
      </c>
      <c r="C27" s="56">
        <v>600</v>
      </c>
      <c r="D27" s="56">
        <v>600</v>
      </c>
      <c r="E27" s="56">
        <v>600</v>
      </c>
      <c r="F27" s="56">
        <v>600</v>
      </c>
      <c r="G27" s="57">
        <v>600</v>
      </c>
      <c r="H27" s="17"/>
    </row>
    <row r="28" spans="1:8" ht="13.5" customHeight="1" outlineLevel="1">
      <c r="A28" s="18"/>
      <c r="B28" s="74" t="s">
        <v>42</v>
      </c>
      <c r="C28" s="56">
        <v>100</v>
      </c>
      <c r="D28" s="56">
        <v>100</v>
      </c>
      <c r="E28" s="56">
        <v>100</v>
      </c>
      <c r="F28" s="56">
        <v>100</v>
      </c>
      <c r="G28" s="57">
        <v>100</v>
      </c>
      <c r="H28" s="17"/>
    </row>
    <row r="29" spans="1:8" ht="13.5" customHeight="1" outlineLevel="1">
      <c r="A29" s="18"/>
      <c r="B29" s="74" t="s">
        <v>43</v>
      </c>
      <c r="C29" s="56">
        <v>100</v>
      </c>
      <c r="D29" s="56">
        <v>100</v>
      </c>
      <c r="E29" s="56">
        <v>100</v>
      </c>
      <c r="F29" s="56">
        <v>100</v>
      </c>
      <c r="G29" s="57">
        <v>100</v>
      </c>
      <c r="H29" s="17"/>
    </row>
    <row r="30" spans="1:8" ht="13.5" customHeight="1">
      <c r="A30" s="18"/>
      <c r="B30" s="74" t="s">
        <v>24</v>
      </c>
      <c r="C30" s="3">
        <f>SUM(C31:C32)</f>
        <v>1200</v>
      </c>
      <c r="D30" s="3">
        <f>SUM(D31:D32)</f>
        <v>1200</v>
      </c>
      <c r="E30" s="3">
        <f>SUM(E31:E32)</f>
        <v>1200</v>
      </c>
      <c r="F30" s="3">
        <f>SUM(F31:F32)</f>
        <v>1200</v>
      </c>
      <c r="G30" s="11">
        <f>SUM(G31:G32)</f>
        <v>1200</v>
      </c>
      <c r="H30" s="17"/>
    </row>
    <row r="31" spans="1:8" ht="13.5" customHeight="1" outlineLevel="1">
      <c r="A31" s="18"/>
      <c r="B31" s="74" t="s">
        <v>44</v>
      </c>
      <c r="C31" s="56">
        <v>1000</v>
      </c>
      <c r="D31" s="56">
        <v>1000</v>
      </c>
      <c r="E31" s="56">
        <v>1000</v>
      </c>
      <c r="F31" s="56">
        <v>1000</v>
      </c>
      <c r="G31" s="57">
        <v>1000</v>
      </c>
      <c r="H31" s="17"/>
    </row>
    <row r="32" spans="1:8" ht="13.5" customHeight="1" outlineLevel="1">
      <c r="A32" s="18"/>
      <c r="B32" s="74" t="s">
        <v>45</v>
      </c>
      <c r="C32" s="56">
        <v>200</v>
      </c>
      <c r="D32" s="56">
        <v>200</v>
      </c>
      <c r="E32" s="56">
        <v>200</v>
      </c>
      <c r="F32" s="56">
        <v>200</v>
      </c>
      <c r="G32" s="57">
        <v>200</v>
      </c>
      <c r="H32" s="17"/>
    </row>
    <row r="33" spans="1:8" ht="13.5" customHeight="1">
      <c r="A33" s="18"/>
      <c r="B33" s="77" t="s">
        <v>54</v>
      </c>
      <c r="C33" s="2">
        <f>SUM(C34:C36)</f>
        <v>1230</v>
      </c>
      <c r="D33" s="2">
        <f>SUM(D34:D36)</f>
        <v>1230</v>
      </c>
      <c r="E33" s="2">
        <f>SUM(E34:E36)</f>
        <v>1230</v>
      </c>
      <c r="F33" s="2">
        <f>SUM(F34:F36)</f>
        <v>1230</v>
      </c>
      <c r="G33" s="13">
        <f>SUM(G34:G36)</f>
        <v>1230</v>
      </c>
      <c r="H33" s="17"/>
    </row>
    <row r="34" spans="1:8" ht="13.5" customHeight="1" outlineLevel="1">
      <c r="A34" s="18"/>
      <c r="B34" s="74" t="s">
        <v>46</v>
      </c>
      <c r="C34" s="56">
        <v>360</v>
      </c>
      <c r="D34" s="56">
        <v>360</v>
      </c>
      <c r="E34" s="56">
        <v>360</v>
      </c>
      <c r="F34" s="56">
        <v>360</v>
      </c>
      <c r="G34" s="57">
        <v>360</v>
      </c>
      <c r="H34" s="17"/>
    </row>
    <row r="35" spans="1:8" ht="13.5" customHeight="1" outlineLevel="1">
      <c r="A35" s="18"/>
      <c r="B35" s="74" t="s">
        <v>47</v>
      </c>
      <c r="C35" s="56">
        <v>0</v>
      </c>
      <c r="D35" s="56">
        <v>0</v>
      </c>
      <c r="E35" s="56">
        <v>0</v>
      </c>
      <c r="F35" s="56">
        <v>0</v>
      </c>
      <c r="G35" s="57">
        <v>0</v>
      </c>
      <c r="H35" s="17"/>
    </row>
    <row r="36" spans="1:8" ht="13.5" customHeight="1" outlineLevel="1">
      <c r="A36" s="18"/>
      <c r="B36" s="74" t="s">
        <v>48</v>
      </c>
      <c r="C36" s="56">
        <v>870</v>
      </c>
      <c r="D36" s="56">
        <v>870</v>
      </c>
      <c r="E36" s="56">
        <v>870</v>
      </c>
      <c r="F36" s="56">
        <v>870</v>
      </c>
      <c r="G36" s="57">
        <v>870</v>
      </c>
      <c r="H36" s="17"/>
    </row>
    <row r="37" spans="1:8" ht="13.5" customHeight="1" thickBot="1">
      <c r="A37" s="18"/>
      <c r="B37" s="78" t="s">
        <v>10</v>
      </c>
      <c r="C37" s="14">
        <f>+C24+C30+C33</f>
        <v>4030</v>
      </c>
      <c r="D37" s="14">
        <f>+D24+D30+D33</f>
        <v>4030</v>
      </c>
      <c r="E37" s="14">
        <f>+E24+E30+E33</f>
        <v>4030</v>
      </c>
      <c r="F37" s="14">
        <f>+F24+F30+F33</f>
        <v>4030</v>
      </c>
      <c r="G37" s="15">
        <f>+G24+G30+G33</f>
        <v>4030</v>
      </c>
      <c r="H37" s="17"/>
    </row>
    <row r="38" spans="1:8" ht="13.5" customHeight="1">
      <c r="A38" s="18"/>
      <c r="B38" s="46"/>
      <c r="C38" s="6"/>
      <c r="D38" s="6"/>
      <c r="E38" s="6"/>
      <c r="F38" s="6"/>
      <c r="G38" s="6"/>
      <c r="H38" s="17"/>
    </row>
    <row r="39" spans="1:8" ht="13.5" customHeight="1">
      <c r="A39" s="18"/>
      <c r="B39" s="44"/>
      <c r="C39" s="45"/>
      <c r="D39" s="45"/>
      <c r="E39" s="45"/>
      <c r="F39" s="45"/>
      <c r="G39" s="45"/>
      <c r="H39" s="17"/>
    </row>
    <row r="40" spans="1:8" ht="32.25" customHeight="1">
      <c r="A40" s="18"/>
      <c r="B40" s="146" t="s">
        <v>0</v>
      </c>
      <c r="C40" s="146"/>
      <c r="D40" s="146"/>
      <c r="E40" s="146"/>
      <c r="F40" s="146"/>
      <c r="G40" s="146"/>
      <c r="H40" s="17"/>
    </row>
    <row r="41" spans="1:8" ht="13.5" customHeight="1" thickBot="1">
      <c r="A41" s="18"/>
      <c r="B41" s="1"/>
      <c r="C41" s="1"/>
      <c r="D41" s="1"/>
      <c r="E41" s="1"/>
      <c r="F41" s="1"/>
      <c r="G41" s="1"/>
      <c r="H41" s="17"/>
    </row>
    <row r="42" spans="1:8" ht="13.5" customHeight="1">
      <c r="A42" s="18"/>
      <c r="B42" s="73" t="s">
        <v>56</v>
      </c>
      <c r="C42" s="55">
        <v>5000</v>
      </c>
      <c r="D42" s="60">
        <v>5000</v>
      </c>
      <c r="E42" s="60">
        <v>5000</v>
      </c>
      <c r="F42" s="60">
        <v>5000</v>
      </c>
      <c r="G42" s="61">
        <v>5000</v>
      </c>
      <c r="H42" s="17"/>
    </row>
    <row r="43" spans="1:8" ht="13.5" customHeight="1">
      <c r="A43" s="18"/>
      <c r="B43" s="74" t="s">
        <v>57</v>
      </c>
      <c r="C43" s="56">
        <v>3000</v>
      </c>
      <c r="D43" s="62">
        <v>3000</v>
      </c>
      <c r="E43" s="62">
        <v>3000</v>
      </c>
      <c r="F43" s="62">
        <v>3000</v>
      </c>
      <c r="G43" s="63">
        <v>3000</v>
      </c>
      <c r="H43" s="17"/>
    </row>
    <row r="44" spans="1:8" ht="13.5" customHeight="1">
      <c r="A44" s="18"/>
      <c r="B44" s="75" t="s">
        <v>55</v>
      </c>
      <c r="C44" s="4">
        <f>C42-C43</f>
        <v>2000</v>
      </c>
      <c r="D44" s="7">
        <f>D42-D43</f>
        <v>2000</v>
      </c>
      <c r="E44" s="7">
        <f>E42-E43</f>
        <v>2000</v>
      </c>
      <c r="F44" s="7">
        <f>F42-F43</f>
        <v>2000</v>
      </c>
      <c r="G44" s="8">
        <f>G42-G43</f>
        <v>2000</v>
      </c>
      <c r="H44" s="17"/>
    </row>
    <row r="45" spans="1:8" ht="13.5" customHeight="1">
      <c r="A45" s="18"/>
      <c r="B45" s="77" t="s">
        <v>58</v>
      </c>
      <c r="C45" s="64">
        <v>1000</v>
      </c>
      <c r="D45" s="65">
        <v>1000</v>
      </c>
      <c r="E45" s="65">
        <v>1000</v>
      </c>
      <c r="F45" s="65">
        <v>1000</v>
      </c>
      <c r="G45" s="66">
        <v>1000</v>
      </c>
      <c r="H45" s="17"/>
    </row>
    <row r="46" spans="1:8" ht="13.5" customHeight="1">
      <c r="A46" s="18"/>
      <c r="B46" s="75" t="s">
        <v>70</v>
      </c>
      <c r="C46" s="32">
        <f>+C44-C45</f>
        <v>1000</v>
      </c>
      <c r="D46" s="33">
        <f>+D44-D45</f>
        <v>1000</v>
      </c>
      <c r="E46" s="33">
        <f>+E44-E45</f>
        <v>1000</v>
      </c>
      <c r="F46" s="33">
        <f>+F44-F45</f>
        <v>1000</v>
      </c>
      <c r="G46" s="34">
        <f>+G44-G45</f>
        <v>1000</v>
      </c>
      <c r="H46" s="17"/>
    </row>
    <row r="47" spans="1:8" ht="13.5" customHeight="1">
      <c r="A47" s="18"/>
      <c r="B47" s="74" t="s">
        <v>59</v>
      </c>
      <c r="C47" s="67">
        <f>+C48+C49</f>
        <v>20</v>
      </c>
      <c r="D47" s="68">
        <f>+D48+D49</f>
        <v>20</v>
      </c>
      <c r="E47" s="68">
        <f>+E48+E49</f>
        <v>20</v>
      </c>
      <c r="F47" s="68">
        <f>+F48+F49</f>
        <v>20</v>
      </c>
      <c r="G47" s="69">
        <f>+G48+G49</f>
        <v>20</v>
      </c>
      <c r="H47" s="17"/>
    </row>
    <row r="48" spans="1:8" ht="13.5" customHeight="1" outlineLevel="1">
      <c r="A48" s="18"/>
      <c r="B48" s="74" t="s">
        <v>60</v>
      </c>
      <c r="C48" s="67">
        <v>10</v>
      </c>
      <c r="D48" s="68">
        <v>10</v>
      </c>
      <c r="E48" s="68">
        <v>10</v>
      </c>
      <c r="F48" s="68">
        <v>10</v>
      </c>
      <c r="G48" s="69">
        <v>10</v>
      </c>
      <c r="H48" s="17"/>
    </row>
    <row r="49" spans="1:8" ht="13.5" customHeight="1" outlineLevel="1">
      <c r="A49" s="18"/>
      <c r="B49" s="74" t="s">
        <v>61</v>
      </c>
      <c r="C49" s="67">
        <v>10</v>
      </c>
      <c r="D49" s="68">
        <v>10</v>
      </c>
      <c r="E49" s="68">
        <v>10</v>
      </c>
      <c r="F49" s="68">
        <v>10</v>
      </c>
      <c r="G49" s="69">
        <v>10</v>
      </c>
      <c r="H49" s="17"/>
    </row>
    <row r="50" spans="1:8" ht="13.5" customHeight="1">
      <c r="A50" s="18"/>
      <c r="B50" s="74" t="s">
        <v>62</v>
      </c>
      <c r="C50" s="67">
        <f>+C51</f>
        <v>500</v>
      </c>
      <c r="D50" s="68">
        <f>+D51</f>
        <v>500</v>
      </c>
      <c r="E50" s="68">
        <f>+E51</f>
        <v>500</v>
      </c>
      <c r="F50" s="68">
        <f>+F51</f>
        <v>500</v>
      </c>
      <c r="G50" s="69">
        <f>+G51</f>
        <v>500</v>
      </c>
      <c r="H50" s="17"/>
    </row>
    <row r="51" spans="1:8" ht="13.5" customHeight="1" outlineLevel="1">
      <c r="A51" s="18"/>
      <c r="B51" s="74" t="s">
        <v>63</v>
      </c>
      <c r="C51" s="67">
        <v>500</v>
      </c>
      <c r="D51" s="68">
        <v>500</v>
      </c>
      <c r="E51" s="68">
        <v>500</v>
      </c>
      <c r="F51" s="68">
        <v>500</v>
      </c>
      <c r="G51" s="69">
        <v>500</v>
      </c>
      <c r="H51" s="17"/>
    </row>
    <row r="52" spans="1:8" ht="13.5" customHeight="1">
      <c r="A52" s="18"/>
      <c r="B52" s="75" t="s">
        <v>69</v>
      </c>
      <c r="C52" s="32">
        <f>+C46+C47-C50</f>
        <v>520</v>
      </c>
      <c r="D52" s="33">
        <f>+D46+D47-D50</f>
        <v>520</v>
      </c>
      <c r="E52" s="33">
        <f>+E46+E47-E50</f>
        <v>520</v>
      </c>
      <c r="F52" s="33">
        <f>+F46+F47-F50</f>
        <v>520</v>
      </c>
      <c r="G52" s="34">
        <f>+G46+G47-G50</f>
        <v>520</v>
      </c>
      <c r="H52" s="17"/>
    </row>
    <row r="53" spans="1:8" ht="13.5" customHeight="1">
      <c r="A53" s="18"/>
      <c r="B53" s="77" t="s">
        <v>64</v>
      </c>
      <c r="C53" s="38">
        <f>+C54</f>
        <v>0</v>
      </c>
      <c r="D53" s="39">
        <f>+D54</f>
        <v>0</v>
      </c>
      <c r="E53" s="39">
        <f>+E54</f>
        <v>0</v>
      </c>
      <c r="F53" s="39">
        <f>+F54</f>
        <v>0</v>
      </c>
      <c r="G53" s="40">
        <f>+G54</f>
        <v>0</v>
      </c>
      <c r="H53" s="17"/>
    </row>
    <row r="54" spans="1:8" ht="13.5" customHeight="1" outlineLevel="1">
      <c r="A54" s="18"/>
      <c r="B54" s="74" t="s">
        <v>65</v>
      </c>
      <c r="C54" s="67">
        <v>0</v>
      </c>
      <c r="D54" s="68">
        <v>0</v>
      </c>
      <c r="E54" s="68">
        <v>0</v>
      </c>
      <c r="F54" s="68">
        <v>0</v>
      </c>
      <c r="G54" s="69">
        <v>0</v>
      </c>
      <c r="H54" s="17"/>
    </row>
    <row r="55" spans="1:8" ht="13.5" customHeight="1">
      <c r="A55" s="18"/>
      <c r="B55" s="74" t="s">
        <v>66</v>
      </c>
      <c r="C55" s="35">
        <f>+C56</f>
        <v>0</v>
      </c>
      <c r="D55" s="36">
        <f>+D56</f>
        <v>0</v>
      </c>
      <c r="E55" s="36"/>
      <c r="F55" s="36">
        <f>+F56</f>
        <v>0</v>
      </c>
      <c r="G55" s="37">
        <f>+G56</f>
        <v>0</v>
      </c>
      <c r="H55" s="17"/>
    </row>
    <row r="56" spans="1:8" ht="13.5" customHeight="1" outlineLevel="1">
      <c r="A56" s="18"/>
      <c r="B56" s="74" t="s">
        <v>67</v>
      </c>
      <c r="C56" s="67">
        <v>0</v>
      </c>
      <c r="D56" s="68">
        <v>0</v>
      </c>
      <c r="E56" s="68">
        <v>0</v>
      </c>
      <c r="F56" s="68">
        <v>0</v>
      </c>
      <c r="G56" s="69">
        <v>0</v>
      </c>
      <c r="H56" s="17"/>
    </row>
    <row r="57" spans="1:8" ht="13.5" customHeight="1">
      <c r="A57" s="18"/>
      <c r="B57" s="75" t="s">
        <v>49</v>
      </c>
      <c r="C57" s="32">
        <f>+C52+C53-C55</f>
        <v>520</v>
      </c>
      <c r="D57" s="33">
        <f>+D52+D53-D55</f>
        <v>520</v>
      </c>
      <c r="E57" s="33">
        <f>+E52+E53-E55</f>
        <v>520</v>
      </c>
      <c r="F57" s="33">
        <f>+F52+F53-F55</f>
        <v>520</v>
      </c>
      <c r="G57" s="34">
        <f>+G52+G53-G55</f>
        <v>520</v>
      </c>
      <c r="H57" s="17"/>
    </row>
    <row r="58" spans="1:11" ht="13.5" customHeight="1">
      <c r="A58" s="18"/>
      <c r="B58" s="74" t="s">
        <v>68</v>
      </c>
      <c r="C58" s="70">
        <v>200</v>
      </c>
      <c r="D58" s="71">
        <v>200</v>
      </c>
      <c r="E58" s="71">
        <v>200</v>
      </c>
      <c r="F58" s="71">
        <v>200</v>
      </c>
      <c r="G58" s="72">
        <v>200</v>
      </c>
      <c r="H58" s="17"/>
      <c r="I58" s="50"/>
      <c r="J58" s="50"/>
      <c r="K58" s="50"/>
    </row>
    <row r="59" spans="1:11" ht="13.5" customHeight="1" thickBot="1">
      <c r="A59" s="18"/>
      <c r="B59" s="79" t="s">
        <v>50</v>
      </c>
      <c r="C59" s="41">
        <f>+C57-C58</f>
        <v>320</v>
      </c>
      <c r="D59" s="42">
        <f>+D57-D58</f>
        <v>320</v>
      </c>
      <c r="E59" s="42">
        <f>+E57-E58</f>
        <v>320</v>
      </c>
      <c r="F59" s="42">
        <f>+F57-F58</f>
        <v>320</v>
      </c>
      <c r="G59" s="43">
        <f>+G57-G58</f>
        <v>320</v>
      </c>
      <c r="H59" s="17"/>
      <c r="I59" s="50"/>
      <c r="J59" s="50"/>
      <c r="K59" s="50"/>
    </row>
    <row r="60" spans="1:11" ht="13.5" customHeight="1">
      <c r="A60" s="18"/>
      <c r="B60" s="44"/>
      <c r="C60" s="45"/>
      <c r="D60" s="45"/>
      <c r="E60" s="45"/>
      <c r="F60" s="45"/>
      <c r="G60" s="45"/>
      <c r="H60" s="17"/>
      <c r="I60" s="50"/>
      <c r="J60" s="50"/>
      <c r="K60" s="50"/>
    </row>
    <row r="61" spans="1:11" ht="13.5" customHeight="1">
      <c r="A61" s="18"/>
      <c r="B61" s="47"/>
      <c r="C61" s="48"/>
      <c r="D61" s="48"/>
      <c r="E61" s="48"/>
      <c r="F61" s="48"/>
      <c r="G61" s="48"/>
      <c r="H61" s="17"/>
      <c r="I61" s="50"/>
      <c r="J61" s="50"/>
      <c r="K61" s="50"/>
    </row>
    <row r="62" spans="1:11" ht="13.5" customHeight="1">
      <c r="A62" s="18"/>
      <c r="B62" s="17"/>
      <c r="C62" s="20"/>
      <c r="D62" s="20"/>
      <c r="E62" s="20"/>
      <c r="F62" s="20"/>
      <c r="G62" s="20"/>
      <c r="H62" s="17"/>
      <c r="I62" s="50"/>
      <c r="J62" s="50"/>
      <c r="K62" s="50"/>
    </row>
    <row r="63" spans="1:11" ht="13.5" customHeight="1">
      <c r="A63" s="18"/>
      <c r="B63" s="21" t="s">
        <v>73</v>
      </c>
      <c r="C63" s="22"/>
      <c r="D63" s="22"/>
      <c r="E63" s="22"/>
      <c r="F63" s="22"/>
      <c r="G63" s="22"/>
      <c r="H63" s="17"/>
      <c r="I63" s="50"/>
      <c r="J63" s="50"/>
      <c r="K63" s="50"/>
    </row>
    <row r="64" spans="1:11" ht="13.5" customHeight="1">
      <c r="A64" s="18"/>
      <c r="B64" s="17" t="s">
        <v>53</v>
      </c>
      <c r="C64" s="23">
        <f>+C59/C42</f>
        <v>0.064</v>
      </c>
      <c r="D64" s="23">
        <f>+D59/D42</f>
        <v>0.064</v>
      </c>
      <c r="E64" s="23">
        <f>+E59/E42</f>
        <v>0.064</v>
      </c>
      <c r="F64" s="23">
        <f>+F59/F42</f>
        <v>0.064</v>
      </c>
      <c r="G64" s="23">
        <f>+G59/G42</f>
        <v>0.064</v>
      </c>
      <c r="H64" s="24"/>
      <c r="I64" s="51" t="s">
        <v>14</v>
      </c>
      <c r="J64" s="51"/>
      <c r="K64" s="50"/>
    </row>
    <row r="65" spans="1:11" ht="13.5" customHeight="1">
      <c r="A65" s="18"/>
      <c r="B65" s="17" t="s">
        <v>51</v>
      </c>
      <c r="C65" s="144">
        <f>+C42/C23</f>
        <v>1.3054830287206267</v>
      </c>
      <c r="D65" s="144">
        <f>+D42/D23</f>
        <v>1.3048016701461378</v>
      </c>
      <c r="E65" s="144">
        <f>+E42/E23</f>
        <v>1.3041210224308817</v>
      </c>
      <c r="F65" s="144">
        <f>+F42/F23</f>
        <v>1.3041210224308817</v>
      </c>
      <c r="G65" s="144">
        <f>+G42/G23</f>
        <v>1.3034410844629822</v>
      </c>
      <c r="H65" s="24"/>
      <c r="I65" s="51" t="s">
        <v>15</v>
      </c>
      <c r="J65" s="51"/>
      <c r="K65" s="50"/>
    </row>
    <row r="66" spans="1:11" ht="13.5" customHeight="1">
      <c r="A66" s="18"/>
      <c r="B66" s="17" t="s">
        <v>79</v>
      </c>
      <c r="C66" s="23">
        <f>+C64*C65</f>
        <v>0.0835509138381201</v>
      </c>
      <c r="D66" s="23">
        <f>+D64*D65</f>
        <v>0.08350730688935282</v>
      </c>
      <c r="E66" s="23">
        <f>+E64*E65</f>
        <v>0.08346374543557643</v>
      </c>
      <c r="F66" s="23">
        <f>+F64*F65</f>
        <v>0.08346374543557643</v>
      </c>
      <c r="G66" s="23">
        <f>+G64*G65</f>
        <v>0.08342022940563086</v>
      </c>
      <c r="H66" s="24"/>
      <c r="I66" s="51" t="s">
        <v>12</v>
      </c>
      <c r="J66" s="51"/>
      <c r="K66" s="50"/>
    </row>
    <row r="67" spans="1:11" ht="13.5" customHeight="1">
      <c r="A67" s="18"/>
      <c r="B67" s="17" t="s">
        <v>52</v>
      </c>
      <c r="C67" s="23">
        <f>C37/C33</f>
        <v>3.2764227642276422</v>
      </c>
      <c r="D67" s="23">
        <f>D37/D33</f>
        <v>3.2764227642276422</v>
      </c>
      <c r="E67" s="23">
        <f>E37/E33</f>
        <v>3.2764227642276422</v>
      </c>
      <c r="F67" s="23">
        <f>F37/F33</f>
        <v>3.2764227642276422</v>
      </c>
      <c r="G67" s="23">
        <f>G37/G33</f>
        <v>3.2764227642276422</v>
      </c>
      <c r="H67" s="24"/>
      <c r="I67" s="51" t="s">
        <v>16</v>
      </c>
      <c r="J67" s="51"/>
      <c r="K67" s="50"/>
    </row>
    <row r="68" spans="1:11" ht="13.5" customHeight="1">
      <c r="A68" s="18"/>
      <c r="B68" s="17" t="s">
        <v>80</v>
      </c>
      <c r="C68" s="23">
        <f>+C66*C67</f>
        <v>0.27374811607123906</v>
      </c>
      <c r="D68" s="23">
        <f>+D66*D67</f>
        <v>0.2736052412716194</v>
      </c>
      <c r="E68" s="23">
        <f>+E66*E67</f>
        <v>0.2734625155328236</v>
      </c>
      <c r="F68" s="23">
        <f>+F66*F67</f>
        <v>0.2734625155328236</v>
      </c>
      <c r="G68" s="23">
        <f>+G66*G67</f>
        <v>0.2733199386217011</v>
      </c>
      <c r="H68" s="24"/>
      <c r="I68" s="51" t="s">
        <v>13</v>
      </c>
      <c r="J68" s="51"/>
      <c r="K68" s="50"/>
    </row>
    <row r="69" spans="1:11" ht="13.5" customHeight="1">
      <c r="A69" s="18"/>
      <c r="B69" s="17"/>
      <c r="C69" s="25"/>
      <c r="D69" s="25"/>
      <c r="E69" s="25"/>
      <c r="F69" s="25"/>
      <c r="G69" s="25"/>
      <c r="H69" s="24"/>
      <c r="I69" s="50"/>
      <c r="J69" s="50"/>
      <c r="K69" s="50"/>
    </row>
    <row r="70" spans="1:11" ht="13.5" customHeight="1">
      <c r="A70" s="18"/>
      <c r="B70" s="21" t="s">
        <v>72</v>
      </c>
      <c r="C70" s="26"/>
      <c r="D70" s="26"/>
      <c r="E70" s="26"/>
      <c r="F70" s="26"/>
      <c r="G70" s="26"/>
      <c r="H70" s="27"/>
      <c r="I70" s="52"/>
      <c r="J70" s="52"/>
      <c r="K70" s="50"/>
    </row>
    <row r="71" spans="1:11" ht="13.5" customHeight="1">
      <c r="A71" s="18"/>
      <c r="B71" s="17" t="s">
        <v>2</v>
      </c>
      <c r="C71" s="23">
        <f>+C6/C24</f>
        <v>1.01875</v>
      </c>
      <c r="D71" s="23">
        <f>+D6/D24</f>
        <v>1.01875</v>
      </c>
      <c r="E71" s="23">
        <f>+E6/E24</f>
        <v>1.01875</v>
      </c>
      <c r="F71" s="23">
        <f>+F6/F24</f>
        <v>1.01875</v>
      </c>
      <c r="G71" s="23">
        <f>+G6/G24</f>
        <v>1.01875</v>
      </c>
      <c r="H71" s="24"/>
      <c r="I71" s="51" t="s">
        <v>17</v>
      </c>
      <c r="J71" s="51"/>
      <c r="K71" s="50"/>
    </row>
    <row r="72" spans="1:11" ht="13.5" customHeight="1">
      <c r="A72" s="18"/>
      <c r="B72" s="17" t="s">
        <v>3</v>
      </c>
      <c r="C72" s="23">
        <f>+C12/C33</f>
        <v>1.7073170731707317</v>
      </c>
      <c r="D72" s="23">
        <f>+D12/D33</f>
        <v>1.7081300813008131</v>
      </c>
      <c r="E72" s="23">
        <f>+E12/E33</f>
        <v>1.7089430894308943</v>
      </c>
      <c r="F72" s="23">
        <f>+F12/F33</f>
        <v>1.7089430894308943</v>
      </c>
      <c r="G72" s="23">
        <f>+G12/G33</f>
        <v>1.7097560975609756</v>
      </c>
      <c r="H72" s="24"/>
      <c r="I72" s="51" t="s">
        <v>18</v>
      </c>
      <c r="J72" s="51"/>
      <c r="K72" s="50"/>
    </row>
    <row r="73" spans="1:11" ht="13.5" customHeight="1">
      <c r="A73" s="18"/>
      <c r="B73" s="17" t="s">
        <v>4</v>
      </c>
      <c r="C73" s="23">
        <f>+C12/(C30+C33)</f>
        <v>0.8641975308641975</v>
      </c>
      <c r="D73" s="23">
        <f>+D12/(D30+D33)</f>
        <v>0.8646090534979424</v>
      </c>
      <c r="E73" s="23">
        <f>+E12/(E30+E33)</f>
        <v>0.8650205761316873</v>
      </c>
      <c r="F73" s="23">
        <f>+F12/(F30+F33)</f>
        <v>0.8650205761316873</v>
      </c>
      <c r="G73" s="23">
        <f>+G12/(G30+G33)</f>
        <v>0.8654320987654321</v>
      </c>
      <c r="H73" s="24"/>
      <c r="I73" s="51" t="s">
        <v>19</v>
      </c>
      <c r="J73" s="51"/>
      <c r="K73" s="50"/>
    </row>
    <row r="74" spans="1:11" ht="13.5" customHeight="1">
      <c r="A74" s="18"/>
      <c r="B74" s="17" t="s">
        <v>5</v>
      </c>
      <c r="C74" s="23">
        <f>+C33/C37</f>
        <v>0.3052109181141439</v>
      </c>
      <c r="D74" s="23">
        <f>+D33/D37</f>
        <v>0.3052109181141439</v>
      </c>
      <c r="E74" s="23">
        <f>+E33/E37</f>
        <v>0.3052109181141439</v>
      </c>
      <c r="F74" s="23">
        <f>+F33/F37</f>
        <v>0.3052109181141439</v>
      </c>
      <c r="G74" s="23">
        <f>+G33/G37</f>
        <v>0.3052109181141439</v>
      </c>
      <c r="H74" s="24"/>
      <c r="I74" s="51" t="s">
        <v>20</v>
      </c>
      <c r="J74" s="51"/>
      <c r="K74" s="50"/>
    </row>
    <row r="75" spans="1:11" ht="13.5" customHeight="1">
      <c r="A75" s="18"/>
      <c r="B75" s="17"/>
      <c r="C75" s="25"/>
      <c r="D75" s="25"/>
      <c r="E75" s="25"/>
      <c r="F75" s="25"/>
      <c r="G75" s="25"/>
      <c r="H75" s="28"/>
      <c r="I75" s="50"/>
      <c r="J75" s="50"/>
      <c r="K75" s="50"/>
    </row>
    <row r="76" spans="1:11" ht="13.5" customHeight="1">
      <c r="A76" s="18"/>
      <c r="B76" s="21" t="s">
        <v>71</v>
      </c>
      <c r="C76" s="26"/>
      <c r="D76" s="26"/>
      <c r="E76" s="26"/>
      <c r="F76" s="26"/>
      <c r="G76" s="26"/>
      <c r="H76" s="28"/>
      <c r="I76" s="50"/>
      <c r="J76" s="50"/>
      <c r="K76" s="50"/>
    </row>
    <row r="77" spans="1:11" ht="13.5" customHeight="1">
      <c r="A77" s="18"/>
      <c r="B77" s="17" t="s">
        <v>95</v>
      </c>
      <c r="C77" s="144">
        <f>+C8/C42*(12/1)</f>
        <v>1.2000000000000002</v>
      </c>
      <c r="D77" s="144">
        <f>+D8/D42*(12/1)</f>
        <v>1.2000000000000002</v>
      </c>
      <c r="E77" s="144">
        <f>+E8/E42*(12/1)</f>
        <v>1.2000000000000002</v>
      </c>
      <c r="F77" s="144">
        <f>+F8/F42*(12/1)</f>
        <v>1.2000000000000002</v>
      </c>
      <c r="G77" s="144">
        <f>+G8/G42*(12/1)</f>
        <v>1.2000000000000002</v>
      </c>
      <c r="H77" s="28"/>
      <c r="I77" s="53" t="s">
        <v>93</v>
      </c>
      <c r="J77" s="53"/>
      <c r="K77" s="50"/>
    </row>
    <row r="78" spans="1:11" ht="13.5" customHeight="1">
      <c r="A78" s="18"/>
      <c r="B78" s="17" t="s">
        <v>92</v>
      </c>
      <c r="C78" s="144">
        <f>+C9/C43*(12)</f>
        <v>0.4</v>
      </c>
      <c r="D78" s="144">
        <f>+D9/D43*(12)</f>
        <v>0.4</v>
      </c>
      <c r="E78" s="144">
        <f>+E9/E43*(12)</f>
        <v>0.4</v>
      </c>
      <c r="F78" s="144">
        <f>+F9/F43*(12)</f>
        <v>0.4</v>
      </c>
      <c r="G78" s="144">
        <f>+G9/G43*(12)</f>
        <v>0.4</v>
      </c>
      <c r="H78" s="28"/>
      <c r="I78" s="53" t="s">
        <v>94</v>
      </c>
      <c r="J78" s="53"/>
      <c r="K78" s="50"/>
    </row>
    <row r="79" spans="1:11" ht="13.5" customHeight="1">
      <c r="A79" s="18"/>
      <c r="B79" s="17" t="s">
        <v>82</v>
      </c>
      <c r="C79" s="23">
        <f>+(C46+C48)/C51</f>
        <v>2.02</v>
      </c>
      <c r="D79" s="23">
        <f>+(D46+D48)/D51</f>
        <v>2.02</v>
      </c>
      <c r="E79" s="23">
        <f>+(E46+E48)/E51</f>
        <v>2.02</v>
      </c>
      <c r="F79" s="23">
        <f>+(F46+F48)/F51</f>
        <v>2.02</v>
      </c>
      <c r="G79" s="23">
        <f>+(G46+G48)/G51</f>
        <v>2.02</v>
      </c>
      <c r="H79" s="28"/>
      <c r="I79" s="53" t="s">
        <v>74</v>
      </c>
      <c r="J79" s="53"/>
      <c r="K79" s="50"/>
    </row>
    <row r="80" spans="1:11" ht="13.5" customHeight="1">
      <c r="A80" s="18"/>
      <c r="B80" s="17"/>
      <c r="C80" s="25"/>
      <c r="D80" s="25"/>
      <c r="E80" s="25"/>
      <c r="F80" s="25"/>
      <c r="G80" s="25"/>
      <c r="H80" s="28"/>
      <c r="I80" s="53"/>
      <c r="J80" s="50"/>
      <c r="K80" s="50"/>
    </row>
    <row r="81" spans="1:11" ht="13.5" customHeight="1">
      <c r="A81" s="18"/>
      <c r="B81" s="21" t="s">
        <v>11</v>
      </c>
      <c r="C81" s="26"/>
      <c r="D81" s="26"/>
      <c r="E81" s="26"/>
      <c r="F81" s="26"/>
      <c r="G81" s="26"/>
      <c r="H81" s="28"/>
      <c r="I81" s="53"/>
      <c r="J81" s="50"/>
      <c r="K81" s="50"/>
    </row>
    <row r="82" spans="1:11" ht="13.5" customHeight="1">
      <c r="A82" s="18"/>
      <c r="B82" s="17" t="s">
        <v>6</v>
      </c>
      <c r="C82" s="23">
        <f>+C43/C42</f>
        <v>0.6</v>
      </c>
      <c r="D82" s="23">
        <f>+D43/D42</f>
        <v>0.6</v>
      </c>
      <c r="E82" s="23">
        <f>+E43/E42</f>
        <v>0.6</v>
      </c>
      <c r="F82" s="23">
        <f>+F43/F42</f>
        <v>0.6</v>
      </c>
      <c r="G82" s="23">
        <f>+G43/G42</f>
        <v>0.6</v>
      </c>
      <c r="H82" s="29"/>
      <c r="I82" s="53" t="s">
        <v>75</v>
      </c>
      <c r="J82" s="50"/>
      <c r="K82" s="50"/>
    </row>
    <row r="83" spans="1:11" ht="13.5" customHeight="1">
      <c r="A83" s="18"/>
      <c r="B83" s="17" t="s">
        <v>7</v>
      </c>
      <c r="C83" s="30">
        <f>+C45+C50-C47</f>
        <v>1480</v>
      </c>
      <c r="D83" s="30">
        <f>+D45+D50-D47</f>
        <v>1480</v>
      </c>
      <c r="E83" s="30">
        <f>+E45+E50-E47</f>
        <v>1480</v>
      </c>
      <c r="F83" s="30">
        <f>+F45+F50-F47</f>
        <v>1480</v>
      </c>
      <c r="G83" s="30">
        <f>+G45+G50-G47</f>
        <v>1480</v>
      </c>
      <c r="H83" s="31"/>
      <c r="I83" s="53" t="s">
        <v>76</v>
      </c>
      <c r="J83" s="50"/>
      <c r="K83" s="50"/>
    </row>
    <row r="84" spans="1:11" ht="13.5" customHeight="1">
      <c r="A84" s="18"/>
      <c r="B84" s="17" t="s">
        <v>8</v>
      </c>
      <c r="C84" s="30">
        <f>+C83/(1-C82)</f>
        <v>3700</v>
      </c>
      <c r="D84" s="30">
        <f>+D83/(1-D82)</f>
        <v>3700</v>
      </c>
      <c r="E84" s="30">
        <f>+E83/(1-E82)</f>
        <v>3700</v>
      </c>
      <c r="F84" s="30">
        <f>+F83/(1-F82)</f>
        <v>3700</v>
      </c>
      <c r="G84" s="30">
        <f>+G83/(1-G82)</f>
        <v>3700</v>
      </c>
      <c r="H84" s="31"/>
      <c r="I84" s="53" t="s">
        <v>77</v>
      </c>
      <c r="J84" s="50"/>
      <c r="K84" s="50"/>
    </row>
    <row r="85" spans="1:11" ht="16.5" customHeight="1">
      <c r="A85" s="18"/>
      <c r="B85" s="17"/>
      <c r="C85" s="20"/>
      <c r="D85" s="20"/>
      <c r="E85" s="20"/>
      <c r="F85" s="20"/>
      <c r="G85" s="20"/>
      <c r="H85" s="17"/>
      <c r="I85" s="50"/>
      <c r="J85" s="50"/>
      <c r="K85" s="50"/>
    </row>
    <row r="86" spans="1:11" ht="12.75">
      <c r="A86" s="18"/>
      <c r="B86" s="18"/>
      <c r="C86" s="19"/>
      <c r="D86" s="19"/>
      <c r="E86" s="19"/>
      <c r="F86" s="19"/>
      <c r="G86" s="19"/>
      <c r="H86" s="17"/>
      <c r="I86" s="50"/>
      <c r="J86" s="50"/>
      <c r="K86" s="50"/>
    </row>
    <row r="87" spans="9:11" ht="12.75">
      <c r="I87" s="50"/>
      <c r="J87" s="50"/>
      <c r="K87" s="50"/>
    </row>
    <row r="88" spans="9:11" ht="12.75">
      <c r="I88" s="50"/>
      <c r="J88" s="50"/>
      <c r="K88" s="50"/>
    </row>
    <row r="89" spans="9:11" ht="12.75">
      <c r="I89" s="50"/>
      <c r="J89" s="50"/>
      <c r="K89" s="50"/>
    </row>
    <row r="90" spans="9:11" ht="12.75">
      <c r="I90" s="50"/>
      <c r="J90" s="50"/>
      <c r="K90" s="50"/>
    </row>
    <row r="91" spans="9:11" ht="12.75">
      <c r="I91" s="50"/>
      <c r="J91" s="50"/>
      <c r="K91" s="50"/>
    </row>
    <row r="92" spans="9:11" ht="12.75">
      <c r="I92" s="50"/>
      <c r="J92" s="50"/>
      <c r="K92" s="50"/>
    </row>
    <row r="93" spans="9:11" ht="12.75">
      <c r="I93" s="50"/>
      <c r="J93" s="50"/>
      <c r="K93" s="50"/>
    </row>
    <row r="94" spans="9:11" ht="12.75">
      <c r="I94" s="50"/>
      <c r="J94" s="50"/>
      <c r="K94" s="50"/>
    </row>
    <row r="95" spans="9:11" ht="12.75">
      <c r="I95" s="50"/>
      <c r="J95" s="50"/>
      <c r="K95" s="50"/>
    </row>
    <row r="96" spans="9:11" ht="12.75">
      <c r="I96" s="50"/>
      <c r="J96" s="50"/>
      <c r="K96" s="50"/>
    </row>
    <row r="97" spans="9:11" ht="12.75">
      <c r="I97" s="50"/>
      <c r="J97" s="50"/>
      <c r="K97" s="50"/>
    </row>
    <row r="98" spans="9:11" ht="12.75">
      <c r="I98" s="50"/>
      <c r="J98" s="50"/>
      <c r="K98" s="50"/>
    </row>
    <row r="99" spans="9:11" ht="12.75">
      <c r="I99" s="50"/>
      <c r="J99" s="50"/>
      <c r="K99" s="50"/>
    </row>
    <row r="100" spans="9:11" ht="12.75">
      <c r="I100" s="50"/>
      <c r="J100" s="50"/>
      <c r="K100" s="50"/>
    </row>
    <row r="101" spans="9:11" ht="12.75">
      <c r="I101" s="50"/>
      <c r="J101" s="50"/>
      <c r="K101" s="50"/>
    </row>
    <row r="102" spans="9:11" ht="12.75">
      <c r="I102" s="50"/>
      <c r="J102" s="50"/>
      <c r="K102" s="50"/>
    </row>
    <row r="103" spans="9:11" ht="12.75">
      <c r="I103" s="50"/>
      <c r="J103" s="50"/>
      <c r="K103" s="50"/>
    </row>
    <row r="104" spans="9:11" ht="12.75">
      <c r="I104" s="50"/>
      <c r="J104" s="50"/>
      <c r="K104" s="50"/>
    </row>
    <row r="105" spans="9:11" ht="12.75">
      <c r="I105" s="50"/>
      <c r="J105" s="50"/>
      <c r="K105" s="50"/>
    </row>
    <row r="106" spans="9:11" ht="12.75">
      <c r="I106" s="50"/>
      <c r="J106" s="50"/>
      <c r="K106" s="50"/>
    </row>
    <row r="107" spans="9:11" ht="12.75">
      <c r="I107" s="50"/>
      <c r="J107" s="50"/>
      <c r="K107" s="50"/>
    </row>
    <row r="108" spans="9:11" ht="12.75">
      <c r="I108" s="50"/>
      <c r="J108" s="50"/>
      <c r="K108" s="50"/>
    </row>
    <row r="109" spans="9:11" ht="12.75">
      <c r="I109" s="50"/>
      <c r="J109" s="50"/>
      <c r="K109" s="50"/>
    </row>
    <row r="110" spans="9:11" ht="12.75">
      <c r="I110" s="50"/>
      <c r="J110" s="50"/>
      <c r="K110" s="50"/>
    </row>
    <row r="111" spans="9:11" ht="12.75">
      <c r="I111" s="50"/>
      <c r="J111" s="50"/>
      <c r="K111" s="50"/>
    </row>
    <row r="112" spans="9:11" ht="12.75">
      <c r="I112" s="50"/>
      <c r="J112" s="50"/>
      <c r="K112" s="50"/>
    </row>
    <row r="113" spans="9:11" ht="12.75">
      <c r="I113" s="50"/>
      <c r="J113" s="50"/>
      <c r="K113" s="50"/>
    </row>
    <row r="114" spans="9:11" ht="12.75">
      <c r="I114" s="50"/>
      <c r="J114" s="50"/>
      <c r="K114" s="50"/>
    </row>
    <row r="115" spans="9:11" ht="12.75">
      <c r="I115" s="50"/>
      <c r="J115" s="50"/>
      <c r="K115" s="50"/>
    </row>
    <row r="116" spans="9:11" ht="12.75">
      <c r="I116" s="50"/>
      <c r="J116" s="50"/>
      <c r="K116" s="50"/>
    </row>
    <row r="117" spans="9:11" ht="12.75">
      <c r="I117" s="50"/>
      <c r="J117" s="50"/>
      <c r="K117" s="50"/>
    </row>
    <row r="118" spans="9:11" ht="12.75">
      <c r="I118" s="50"/>
      <c r="J118" s="50"/>
      <c r="K118" s="50"/>
    </row>
    <row r="119" spans="9:11" ht="12.75">
      <c r="I119" s="50"/>
      <c r="J119" s="50"/>
      <c r="K119" s="50"/>
    </row>
    <row r="120" spans="9:11" ht="12.75">
      <c r="I120" s="50"/>
      <c r="J120" s="50"/>
      <c r="K120" s="50"/>
    </row>
    <row r="121" spans="9:11" ht="12.75">
      <c r="I121" s="50"/>
      <c r="J121" s="50"/>
      <c r="K121" s="50"/>
    </row>
    <row r="122" spans="9:11" ht="12.75">
      <c r="I122" s="50"/>
      <c r="J122" s="50"/>
      <c r="K122" s="50"/>
    </row>
    <row r="123" spans="9:11" ht="12.75">
      <c r="I123" s="50"/>
      <c r="J123" s="50"/>
      <c r="K123" s="50"/>
    </row>
    <row r="124" spans="9:11" ht="12.75">
      <c r="I124" s="50"/>
      <c r="J124" s="50"/>
      <c r="K124" s="50"/>
    </row>
    <row r="125" spans="9:11" ht="12.75">
      <c r="I125" s="50"/>
      <c r="J125" s="50"/>
      <c r="K125" s="50"/>
    </row>
    <row r="126" spans="9:11" ht="12.75">
      <c r="I126" s="50"/>
      <c r="J126" s="50"/>
      <c r="K126" s="50"/>
    </row>
    <row r="127" spans="9:11" ht="12.75">
      <c r="I127" s="50"/>
      <c r="J127" s="50"/>
      <c r="K127" s="50"/>
    </row>
    <row r="128" spans="9:11" ht="12.75">
      <c r="I128" s="50"/>
      <c r="J128" s="50"/>
      <c r="K128" s="50"/>
    </row>
    <row r="129" spans="9:11" ht="12.75">
      <c r="I129" s="50"/>
      <c r="J129" s="50"/>
      <c r="K129" s="50"/>
    </row>
    <row r="130" spans="9:11" ht="12.75">
      <c r="I130" s="50"/>
      <c r="J130" s="50"/>
      <c r="K130" s="50"/>
    </row>
  </sheetData>
  <mergeCells count="4">
    <mergeCell ref="B40:G40"/>
    <mergeCell ref="B4:G4"/>
    <mergeCell ref="B2:G2"/>
    <mergeCell ref="A1:H1"/>
  </mergeCells>
  <printOptions/>
  <pageMargins left="0.5905511811023623" right="0.5905511811023623" top="0.5905511811023623" bottom="1.3779527559055118" header="0.5118110236220472" footer="0.5118110236220472"/>
  <pageSetup fitToHeight="1" fitToWidth="1" horizontalDpi="600" verticalDpi="600" orientation="portrait" paperSize="9" scale="62" r:id="rId1"/>
  <headerFooter alignWithMargins="0">
    <oddFooter>&amp;R&amp;"ＭＳ ゴシック,標準"『決算書の読み方・財務分析のしかた』
http://fsreading.net/</oddFooter>
  </headerFooter>
  <ignoredErrors>
    <ignoredError sqref="C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9"/>
  <sheetViews>
    <sheetView showGridLines="0" zoomScale="85" zoomScaleNormal="85" workbookViewId="0" topLeftCell="A1">
      <selection activeCell="F49" sqref="F49"/>
    </sheetView>
  </sheetViews>
  <sheetFormatPr defaultColWidth="9.00390625" defaultRowHeight="12.75" outlineLevelRow="1"/>
  <cols>
    <col min="1" max="1" width="2.75390625" style="80" customWidth="1"/>
    <col min="2" max="2" width="25.125" style="80" customWidth="1"/>
    <col min="3" max="7" width="15.875" style="97" customWidth="1"/>
    <col min="8" max="8" width="4.125" style="81" customWidth="1"/>
    <col min="9" max="16384" width="9.125" style="80" customWidth="1"/>
  </cols>
  <sheetData>
    <row r="1" spans="2:7" ht="13.5" customHeight="1">
      <c r="B1" s="151" t="str">
        <f>+'入力用'!B2</f>
        <v>XXXXXXX株式会社（XX期）　　20XX年XX月XX日～20XX年XX月XX日</v>
      </c>
      <c r="C1" s="151"/>
      <c r="D1" s="151"/>
      <c r="E1" s="151"/>
      <c r="F1" s="151"/>
      <c r="G1" s="151"/>
    </row>
    <row r="2" ht="13.5" customHeight="1"/>
    <row r="3" spans="2:7" ht="32.25" customHeight="1">
      <c r="B3" s="150" t="s">
        <v>1</v>
      </c>
      <c r="C3" s="150"/>
      <c r="D3" s="150"/>
      <c r="E3" s="150"/>
      <c r="F3" s="150"/>
      <c r="G3" s="150"/>
    </row>
    <row r="4" spans="2:7" ht="13.5" customHeight="1" thickBot="1">
      <c r="B4" s="98"/>
      <c r="C4" s="98"/>
      <c r="D4" s="98"/>
      <c r="E4" s="98"/>
      <c r="F4" s="98"/>
      <c r="G4" s="98"/>
    </row>
    <row r="5" spans="2:7" ht="13.5" customHeight="1">
      <c r="B5" s="99" t="str">
        <f>+'入力用'!B6</f>
        <v>流動資産</v>
      </c>
      <c r="C5" s="100">
        <f>+'入力用'!C6</f>
        <v>1630</v>
      </c>
      <c r="D5" s="100">
        <f>+'入力用'!D6</f>
        <v>1630</v>
      </c>
      <c r="E5" s="100">
        <f>+'入力用'!E6</f>
        <v>1630</v>
      </c>
      <c r="F5" s="100">
        <f>+'入力用'!F6</f>
        <v>1630</v>
      </c>
      <c r="G5" s="101">
        <f>+'入力用'!G6</f>
        <v>1630</v>
      </c>
    </row>
    <row r="6" spans="2:7" ht="13.5" customHeight="1" outlineLevel="1">
      <c r="B6" s="102" t="str">
        <f>+'入力用'!B7</f>
        <v>　現金及び預金</v>
      </c>
      <c r="C6" s="103">
        <f>+'入力用'!C7</f>
        <v>1000</v>
      </c>
      <c r="D6" s="103">
        <f>+'入力用'!D7</f>
        <v>1000</v>
      </c>
      <c r="E6" s="103">
        <f>+'入力用'!E7</f>
        <v>1000</v>
      </c>
      <c r="F6" s="103">
        <f>+'入力用'!F7</f>
        <v>1000</v>
      </c>
      <c r="G6" s="104">
        <f>+'入力用'!G7</f>
        <v>1000</v>
      </c>
    </row>
    <row r="7" spans="2:7" ht="13.5" customHeight="1" outlineLevel="1">
      <c r="B7" s="102" t="str">
        <f>+'入力用'!B8</f>
        <v>　売掛金</v>
      </c>
      <c r="C7" s="103">
        <f>+'入力用'!C8</f>
        <v>500</v>
      </c>
      <c r="D7" s="103">
        <f>+'入力用'!D8</f>
        <v>500</v>
      </c>
      <c r="E7" s="103">
        <f>+'入力用'!E8</f>
        <v>500</v>
      </c>
      <c r="F7" s="103">
        <f>+'入力用'!F8</f>
        <v>500</v>
      </c>
      <c r="G7" s="104">
        <f>+'入力用'!G8</f>
        <v>500</v>
      </c>
    </row>
    <row r="8" spans="2:7" ht="13.5" customHeight="1" outlineLevel="1">
      <c r="B8" s="102" t="str">
        <f>+'入力用'!B9</f>
        <v>　商品</v>
      </c>
      <c r="C8" s="103">
        <f>+'入力用'!C9</f>
        <v>100</v>
      </c>
      <c r="D8" s="103">
        <f>+'入力用'!D9</f>
        <v>100</v>
      </c>
      <c r="E8" s="103">
        <f>+'入力用'!E9</f>
        <v>100</v>
      </c>
      <c r="F8" s="103">
        <f>+'入力用'!F9</f>
        <v>100</v>
      </c>
      <c r="G8" s="104">
        <f>+'入力用'!G9</f>
        <v>100</v>
      </c>
    </row>
    <row r="9" spans="2:7" ht="13.5" customHeight="1" outlineLevel="1">
      <c r="B9" s="102" t="str">
        <f>+'入力用'!B10</f>
        <v>　有価証券</v>
      </c>
      <c r="C9" s="103">
        <f>+'入力用'!C10</f>
        <v>20</v>
      </c>
      <c r="D9" s="103">
        <f>+'入力用'!D10</f>
        <v>20</v>
      </c>
      <c r="E9" s="103">
        <f>+'入力用'!E10</f>
        <v>20</v>
      </c>
      <c r="F9" s="103">
        <f>+'入力用'!F10</f>
        <v>20</v>
      </c>
      <c r="G9" s="104">
        <f>+'入力用'!G10</f>
        <v>20</v>
      </c>
    </row>
    <row r="10" spans="2:7" ht="13.5" customHeight="1" outlineLevel="1">
      <c r="B10" s="102" t="str">
        <f>+'入力用'!B11</f>
        <v>　未収金</v>
      </c>
      <c r="C10" s="103">
        <f>+'入力用'!C11</f>
        <v>10</v>
      </c>
      <c r="D10" s="103">
        <f>+'入力用'!D11</f>
        <v>10</v>
      </c>
      <c r="E10" s="103">
        <f>+'入力用'!E11</f>
        <v>10</v>
      </c>
      <c r="F10" s="103">
        <f>+'入力用'!F11</f>
        <v>10</v>
      </c>
      <c r="G10" s="104">
        <f>+'入力用'!G11</f>
        <v>10</v>
      </c>
    </row>
    <row r="11" spans="2:7" ht="13.5" customHeight="1">
      <c r="B11" s="102" t="str">
        <f>+'入力用'!B12</f>
        <v>固定資産</v>
      </c>
      <c r="C11" s="103">
        <f>+'入力用'!C12</f>
        <v>2100</v>
      </c>
      <c r="D11" s="103">
        <f>+'入力用'!D12</f>
        <v>2101</v>
      </c>
      <c r="E11" s="103">
        <f>+'入力用'!E12</f>
        <v>2102</v>
      </c>
      <c r="F11" s="103">
        <f>+'入力用'!F12</f>
        <v>2102</v>
      </c>
      <c r="G11" s="104">
        <f>+'入力用'!G12</f>
        <v>2103</v>
      </c>
    </row>
    <row r="12" spans="2:7" ht="13.5" customHeight="1" outlineLevel="1">
      <c r="B12" s="102" t="str">
        <f>+'入力用'!B13</f>
        <v>有形固定資産</v>
      </c>
      <c r="C12" s="103">
        <f>+'入力用'!C13</f>
        <v>1300</v>
      </c>
      <c r="D12" s="103">
        <f>+'入力用'!D13</f>
        <v>1300</v>
      </c>
      <c r="E12" s="103">
        <f>+'入力用'!E13</f>
        <v>1300</v>
      </c>
      <c r="F12" s="103">
        <f>+'入力用'!F13</f>
        <v>1300</v>
      </c>
      <c r="G12" s="104">
        <f>+'入力用'!G13</f>
        <v>1300</v>
      </c>
    </row>
    <row r="13" spans="2:7" ht="13.5" customHeight="1" outlineLevel="1">
      <c r="B13" s="102" t="str">
        <f>+'入力用'!B14</f>
        <v>　建物付属設備</v>
      </c>
      <c r="C13" s="103">
        <f>+'入力用'!C14</f>
        <v>1000</v>
      </c>
      <c r="D13" s="103">
        <f>+'入力用'!D14</f>
        <v>1000</v>
      </c>
      <c r="E13" s="103">
        <f>+'入力用'!E14</f>
        <v>1000</v>
      </c>
      <c r="F13" s="103">
        <f>+'入力用'!F14</f>
        <v>1000</v>
      </c>
      <c r="G13" s="104">
        <f>+'入力用'!G14</f>
        <v>1000</v>
      </c>
    </row>
    <row r="14" spans="2:7" ht="13.5" customHeight="1" outlineLevel="1">
      <c r="B14" s="102" t="str">
        <f>+'入力用'!B15</f>
        <v>　工具器具備品</v>
      </c>
      <c r="C14" s="103">
        <f>+'入力用'!C15</f>
        <v>300</v>
      </c>
      <c r="D14" s="103">
        <f>+'入力用'!D15</f>
        <v>300</v>
      </c>
      <c r="E14" s="103">
        <f>+'入力用'!E15</f>
        <v>300</v>
      </c>
      <c r="F14" s="103">
        <f>+'入力用'!F15</f>
        <v>300</v>
      </c>
      <c r="G14" s="104">
        <f>+'入力用'!G15</f>
        <v>300</v>
      </c>
    </row>
    <row r="15" spans="2:7" ht="13.5" customHeight="1" outlineLevel="1">
      <c r="B15" s="102" t="str">
        <f>+'入力用'!B16</f>
        <v>無形固定資産</v>
      </c>
      <c r="C15" s="103">
        <f>+'入力用'!C16</f>
        <v>200</v>
      </c>
      <c r="D15" s="103">
        <f>+'入力用'!D16</f>
        <v>201</v>
      </c>
      <c r="E15" s="103">
        <f>+'入力用'!E16</f>
        <v>202</v>
      </c>
      <c r="F15" s="103">
        <f>+'入力用'!F16</f>
        <v>202</v>
      </c>
      <c r="G15" s="104">
        <f>+'入力用'!G16</f>
        <v>203</v>
      </c>
    </row>
    <row r="16" spans="2:7" ht="13.5" customHeight="1" outlineLevel="1">
      <c r="B16" s="102" t="str">
        <f>+'入力用'!B17</f>
        <v>　ソフトウェア</v>
      </c>
      <c r="C16" s="103">
        <f>+'入力用'!C17</f>
        <v>200</v>
      </c>
      <c r="D16" s="103">
        <f>+'入力用'!D17</f>
        <v>201</v>
      </c>
      <c r="E16" s="103">
        <f>+'入力用'!E17</f>
        <v>202</v>
      </c>
      <c r="F16" s="103">
        <f>+'入力用'!F17</f>
        <v>202</v>
      </c>
      <c r="G16" s="104">
        <f>+'入力用'!G17</f>
        <v>203</v>
      </c>
    </row>
    <row r="17" spans="2:7" ht="13.5" customHeight="1" outlineLevel="1">
      <c r="B17" s="102" t="str">
        <f>+'入力用'!B18</f>
        <v>投資その他の資産</v>
      </c>
      <c r="C17" s="103">
        <f>+'入力用'!C18</f>
        <v>600</v>
      </c>
      <c r="D17" s="103">
        <f>+'入力用'!D18</f>
        <v>600</v>
      </c>
      <c r="E17" s="103">
        <f>+'入力用'!E18</f>
        <v>600</v>
      </c>
      <c r="F17" s="103">
        <f>+'入力用'!F18</f>
        <v>600</v>
      </c>
      <c r="G17" s="104">
        <f>+'入力用'!G18</f>
        <v>600</v>
      </c>
    </row>
    <row r="18" spans="2:7" ht="13.5" customHeight="1" outlineLevel="1">
      <c r="B18" s="102" t="str">
        <f>+'入力用'!B19</f>
        <v>　投資有価証券</v>
      </c>
      <c r="C18" s="103">
        <f>+'入力用'!C19</f>
        <v>300</v>
      </c>
      <c r="D18" s="103">
        <f>+'入力用'!D19</f>
        <v>300</v>
      </c>
      <c r="E18" s="103">
        <f>+'入力用'!E19</f>
        <v>300</v>
      </c>
      <c r="F18" s="103">
        <f>+'入力用'!F19</f>
        <v>300</v>
      </c>
      <c r="G18" s="104">
        <f>+'入力用'!G19</f>
        <v>300</v>
      </c>
    </row>
    <row r="19" spans="2:7" ht="13.5" customHeight="1" outlineLevel="1">
      <c r="B19" s="102" t="str">
        <f>+'入力用'!B20</f>
        <v>　関係会社株式</v>
      </c>
      <c r="C19" s="103">
        <f>+'入力用'!C20</f>
        <v>300</v>
      </c>
      <c r="D19" s="103">
        <f>+'入力用'!D20</f>
        <v>300</v>
      </c>
      <c r="E19" s="103">
        <f>+'入力用'!E20</f>
        <v>300</v>
      </c>
      <c r="F19" s="103">
        <f>+'入力用'!F20</f>
        <v>300</v>
      </c>
      <c r="G19" s="104">
        <f>+'入力用'!G20</f>
        <v>300</v>
      </c>
    </row>
    <row r="20" spans="2:7" ht="13.5" customHeight="1">
      <c r="B20" s="102" t="str">
        <f>+'入力用'!B21</f>
        <v>繰延資産</v>
      </c>
      <c r="C20" s="103">
        <f>+'入力用'!C21</f>
        <v>100</v>
      </c>
      <c r="D20" s="103">
        <f>+'入力用'!D21</f>
        <v>101</v>
      </c>
      <c r="E20" s="103">
        <f>+'入力用'!E21</f>
        <v>102</v>
      </c>
      <c r="F20" s="103">
        <f>+'入力用'!F21</f>
        <v>102</v>
      </c>
      <c r="G20" s="104">
        <f>+'入力用'!G21</f>
        <v>103</v>
      </c>
    </row>
    <row r="21" spans="2:7" ht="13.5" customHeight="1" outlineLevel="1">
      <c r="B21" s="105" t="str">
        <f>+'入力用'!B22</f>
        <v>　開業費</v>
      </c>
      <c r="C21" s="106">
        <f>+'入力用'!C22</f>
        <v>100</v>
      </c>
      <c r="D21" s="106">
        <f>+'入力用'!D22</f>
        <v>101</v>
      </c>
      <c r="E21" s="106">
        <f>+'入力用'!E22</f>
        <v>102</v>
      </c>
      <c r="F21" s="106">
        <f>+'入力用'!F22</f>
        <v>102</v>
      </c>
      <c r="G21" s="107">
        <f>+'入力用'!G22</f>
        <v>103</v>
      </c>
    </row>
    <row r="22" spans="2:7" ht="13.5" customHeight="1">
      <c r="B22" s="108" t="str">
        <f>+'入力用'!B23</f>
        <v>資産の部合計</v>
      </c>
      <c r="C22" s="109">
        <f>+'入力用'!C23</f>
        <v>3830</v>
      </c>
      <c r="D22" s="110">
        <f>+'入力用'!D23</f>
        <v>3832</v>
      </c>
      <c r="E22" s="110">
        <f>+'入力用'!E23</f>
        <v>3834</v>
      </c>
      <c r="F22" s="110">
        <f>+'入力用'!F23</f>
        <v>3834</v>
      </c>
      <c r="G22" s="111">
        <f>+'入力用'!G23</f>
        <v>3836</v>
      </c>
    </row>
    <row r="23" spans="2:7" ht="13.5" customHeight="1">
      <c r="B23" s="102" t="str">
        <f>+'入力用'!B24</f>
        <v>流動負債</v>
      </c>
      <c r="C23" s="103">
        <f>+'入力用'!C24</f>
        <v>1600</v>
      </c>
      <c r="D23" s="103">
        <f>+'入力用'!D24</f>
        <v>1600</v>
      </c>
      <c r="E23" s="103">
        <f>+'入力用'!E24</f>
        <v>1600</v>
      </c>
      <c r="F23" s="103">
        <f>+'入力用'!F24</f>
        <v>1600</v>
      </c>
      <c r="G23" s="104">
        <f>+'入力用'!G24</f>
        <v>1600</v>
      </c>
    </row>
    <row r="24" spans="2:7" ht="13.5" customHeight="1" outlineLevel="1">
      <c r="B24" s="102" t="str">
        <f>+'入力用'!B25</f>
        <v>　支払手形</v>
      </c>
      <c r="C24" s="103">
        <f>+'入力用'!C25</f>
        <v>500</v>
      </c>
      <c r="D24" s="103">
        <f>+'入力用'!D25</f>
        <v>500</v>
      </c>
      <c r="E24" s="103">
        <f>+'入力用'!E25</f>
        <v>500</v>
      </c>
      <c r="F24" s="103">
        <f>+'入力用'!F25</f>
        <v>500</v>
      </c>
      <c r="G24" s="104">
        <f>+'入力用'!G25</f>
        <v>500</v>
      </c>
    </row>
    <row r="25" spans="2:7" ht="13.5" customHeight="1" outlineLevel="1">
      <c r="B25" s="102" t="str">
        <f>+'入力用'!B26</f>
        <v>　買掛金</v>
      </c>
      <c r="C25" s="103">
        <f>+'入力用'!C26</f>
        <v>300</v>
      </c>
      <c r="D25" s="103">
        <f>+'入力用'!D26</f>
        <v>300</v>
      </c>
      <c r="E25" s="103">
        <f>+'入力用'!E26</f>
        <v>300</v>
      </c>
      <c r="F25" s="103">
        <f>+'入力用'!F26</f>
        <v>300</v>
      </c>
      <c r="G25" s="104">
        <f>+'入力用'!G26</f>
        <v>300</v>
      </c>
    </row>
    <row r="26" spans="2:7" ht="13.5" customHeight="1" outlineLevel="1">
      <c r="B26" s="102" t="str">
        <f>+'入力用'!B27</f>
        <v>　短期借入金</v>
      </c>
      <c r="C26" s="103">
        <f>+'入力用'!C27</f>
        <v>600</v>
      </c>
      <c r="D26" s="103">
        <f>+'入力用'!D27</f>
        <v>600</v>
      </c>
      <c r="E26" s="103">
        <f>+'入力用'!E27</f>
        <v>600</v>
      </c>
      <c r="F26" s="103">
        <f>+'入力用'!F27</f>
        <v>600</v>
      </c>
      <c r="G26" s="104">
        <f>+'入力用'!G27</f>
        <v>600</v>
      </c>
    </row>
    <row r="27" spans="2:7" ht="13.5" customHeight="1" outlineLevel="1">
      <c r="B27" s="102" t="str">
        <f>+'入力用'!B28</f>
        <v>　未払金</v>
      </c>
      <c r="C27" s="103">
        <f>+'入力用'!C28</f>
        <v>100</v>
      </c>
      <c r="D27" s="103">
        <f>+'入力用'!D28</f>
        <v>100</v>
      </c>
      <c r="E27" s="103">
        <f>+'入力用'!E28</f>
        <v>100</v>
      </c>
      <c r="F27" s="103">
        <f>+'入力用'!F28</f>
        <v>100</v>
      </c>
      <c r="G27" s="104">
        <f>+'入力用'!G28</f>
        <v>100</v>
      </c>
    </row>
    <row r="28" spans="2:7" ht="13.5" customHeight="1" outlineLevel="1">
      <c r="B28" s="102" t="str">
        <f>+'入力用'!B29</f>
        <v>　未払法人税等</v>
      </c>
      <c r="C28" s="103">
        <f>+'入力用'!C29</f>
        <v>100</v>
      </c>
      <c r="D28" s="103">
        <f>+'入力用'!D29</f>
        <v>100</v>
      </c>
      <c r="E28" s="103">
        <f>+'入力用'!E29</f>
        <v>100</v>
      </c>
      <c r="F28" s="103">
        <f>+'入力用'!F29</f>
        <v>100</v>
      </c>
      <c r="G28" s="104">
        <f>+'入力用'!G29</f>
        <v>100</v>
      </c>
    </row>
    <row r="29" spans="2:7" ht="13.5" customHeight="1">
      <c r="B29" s="102" t="str">
        <f>+'入力用'!B30</f>
        <v>固定負債</v>
      </c>
      <c r="C29" s="103">
        <f>+'入力用'!C30</f>
        <v>1200</v>
      </c>
      <c r="D29" s="103">
        <f>+'入力用'!D30</f>
        <v>1200</v>
      </c>
      <c r="E29" s="103">
        <f>+'入力用'!E30</f>
        <v>1200</v>
      </c>
      <c r="F29" s="103">
        <f>+'入力用'!F30</f>
        <v>1200</v>
      </c>
      <c r="G29" s="104">
        <f>+'入力用'!G30</f>
        <v>1200</v>
      </c>
    </row>
    <row r="30" spans="2:7" ht="13.5" customHeight="1" outlineLevel="1">
      <c r="B30" s="102" t="str">
        <f>+'入力用'!B31</f>
        <v>　社債</v>
      </c>
      <c r="C30" s="103">
        <f>+'入力用'!C31</f>
        <v>1000</v>
      </c>
      <c r="D30" s="103">
        <f>+'入力用'!D31</f>
        <v>1000</v>
      </c>
      <c r="E30" s="103">
        <f>+'入力用'!E31</f>
        <v>1000</v>
      </c>
      <c r="F30" s="103">
        <f>+'入力用'!F31</f>
        <v>1000</v>
      </c>
      <c r="G30" s="104">
        <f>+'入力用'!G31</f>
        <v>1000</v>
      </c>
    </row>
    <row r="31" spans="2:7" ht="13.5" customHeight="1" outlineLevel="1">
      <c r="B31" s="102" t="str">
        <f>+'入力用'!B32</f>
        <v>　長期借入金</v>
      </c>
      <c r="C31" s="103">
        <f>+'入力用'!C32</f>
        <v>200</v>
      </c>
      <c r="D31" s="103">
        <f>+'入力用'!D32</f>
        <v>200</v>
      </c>
      <c r="E31" s="103">
        <f>+'入力用'!E32</f>
        <v>200</v>
      </c>
      <c r="F31" s="103">
        <f>+'入力用'!F32</f>
        <v>200</v>
      </c>
      <c r="G31" s="104">
        <f>+'入力用'!G32</f>
        <v>200</v>
      </c>
    </row>
    <row r="32" spans="2:7" ht="13.5" customHeight="1">
      <c r="B32" s="112" t="str">
        <f>+'入力用'!B33</f>
        <v>純資産</v>
      </c>
      <c r="C32" s="113">
        <f>+'入力用'!C33</f>
        <v>1230</v>
      </c>
      <c r="D32" s="113">
        <f>+'入力用'!D33</f>
        <v>1230</v>
      </c>
      <c r="E32" s="113">
        <f>+'入力用'!E33</f>
        <v>1230</v>
      </c>
      <c r="F32" s="113">
        <f>+'入力用'!F33</f>
        <v>1230</v>
      </c>
      <c r="G32" s="114">
        <f>+'入力用'!G33</f>
        <v>1230</v>
      </c>
    </row>
    <row r="33" spans="2:7" ht="13.5" customHeight="1" outlineLevel="1">
      <c r="B33" s="102" t="str">
        <f>+'入力用'!B34</f>
        <v>　資本金</v>
      </c>
      <c r="C33" s="103">
        <f>+'入力用'!C34</f>
        <v>360</v>
      </c>
      <c r="D33" s="103">
        <f>+'入力用'!D34</f>
        <v>360</v>
      </c>
      <c r="E33" s="103">
        <f>+'入力用'!E34</f>
        <v>360</v>
      </c>
      <c r="F33" s="103">
        <f>+'入力用'!F34</f>
        <v>360</v>
      </c>
      <c r="G33" s="104">
        <f>+'入力用'!G34</f>
        <v>360</v>
      </c>
    </row>
    <row r="34" spans="2:7" ht="13.5" customHeight="1" outlineLevel="1">
      <c r="B34" s="102" t="str">
        <f>+'入力用'!B35</f>
        <v>　資本剰余金</v>
      </c>
      <c r="C34" s="103">
        <f>+'入力用'!C35</f>
        <v>0</v>
      </c>
      <c r="D34" s="103">
        <f>+'入力用'!D35</f>
        <v>0</v>
      </c>
      <c r="E34" s="103">
        <f>+'入力用'!E35</f>
        <v>0</v>
      </c>
      <c r="F34" s="103">
        <f>+'入力用'!F35</f>
        <v>0</v>
      </c>
      <c r="G34" s="104">
        <f>+'入力用'!G35</f>
        <v>0</v>
      </c>
    </row>
    <row r="35" spans="2:7" ht="13.5" customHeight="1" outlineLevel="1">
      <c r="B35" s="102" t="str">
        <f>+'入力用'!B36</f>
        <v>　利益剰余金</v>
      </c>
      <c r="C35" s="103">
        <f>+'入力用'!C36</f>
        <v>870</v>
      </c>
      <c r="D35" s="103">
        <f>+'入力用'!D36</f>
        <v>870</v>
      </c>
      <c r="E35" s="103">
        <f>+'入力用'!E36</f>
        <v>870</v>
      </c>
      <c r="F35" s="103">
        <f>+'入力用'!F36</f>
        <v>870</v>
      </c>
      <c r="G35" s="104">
        <f>+'入力用'!G36</f>
        <v>870</v>
      </c>
    </row>
    <row r="36" spans="2:7" ht="13.5" customHeight="1" thickBot="1">
      <c r="B36" s="115" t="str">
        <f>+'入力用'!B37</f>
        <v>負債・純資産の部合計</v>
      </c>
      <c r="C36" s="116">
        <f>+'入力用'!C37</f>
        <v>4030</v>
      </c>
      <c r="D36" s="116">
        <f>+'入力用'!D37</f>
        <v>4030</v>
      </c>
      <c r="E36" s="116">
        <f>+'入力用'!E37</f>
        <v>4030</v>
      </c>
      <c r="F36" s="116">
        <f>+'入力用'!F37</f>
        <v>4030</v>
      </c>
      <c r="G36" s="117">
        <f>+'入力用'!G37</f>
        <v>4030</v>
      </c>
    </row>
    <row r="37" spans="2:7" ht="13.5" customHeight="1">
      <c r="B37" s="118"/>
      <c r="C37" s="119"/>
      <c r="D37" s="119"/>
      <c r="E37" s="119"/>
      <c r="F37" s="119"/>
      <c r="G37" s="119"/>
    </row>
    <row r="38" ht="13.5" customHeight="1"/>
    <row r="39" spans="2:7" ht="32.25" customHeight="1">
      <c r="B39" s="150" t="s">
        <v>0</v>
      </c>
      <c r="C39" s="150"/>
      <c r="D39" s="150"/>
      <c r="E39" s="150"/>
      <c r="F39" s="150"/>
      <c r="G39" s="150"/>
    </row>
    <row r="40" spans="2:7" ht="13.5" customHeight="1" thickBot="1">
      <c r="B40" s="98"/>
      <c r="C40" s="98"/>
      <c r="D40" s="98"/>
      <c r="E40" s="98"/>
      <c r="F40" s="98"/>
      <c r="G40" s="98"/>
    </row>
    <row r="41" spans="2:7" ht="13.5" customHeight="1">
      <c r="B41" s="99" t="str">
        <f>+'入力用'!B42</f>
        <v>売上高</v>
      </c>
      <c r="C41" s="100">
        <f>+'入力用'!C42</f>
        <v>5000</v>
      </c>
      <c r="D41" s="120">
        <f>+'入力用'!D42</f>
        <v>5000</v>
      </c>
      <c r="E41" s="120">
        <f>+'入力用'!E42</f>
        <v>5000</v>
      </c>
      <c r="F41" s="120">
        <f>+'入力用'!F42</f>
        <v>5000</v>
      </c>
      <c r="G41" s="121">
        <f>+'入力用'!G42</f>
        <v>5000</v>
      </c>
    </row>
    <row r="42" spans="2:7" ht="13.5" customHeight="1">
      <c r="B42" s="102" t="str">
        <f>+'入力用'!B43</f>
        <v>売上原価</v>
      </c>
      <c r="C42" s="103">
        <f>+'入力用'!C43</f>
        <v>3000</v>
      </c>
      <c r="D42" s="122">
        <f>+'入力用'!D43</f>
        <v>3000</v>
      </c>
      <c r="E42" s="122">
        <f>+'入力用'!E43</f>
        <v>3000</v>
      </c>
      <c r="F42" s="122">
        <f>+'入力用'!F43</f>
        <v>3000</v>
      </c>
      <c r="G42" s="123">
        <f>+'入力用'!G43</f>
        <v>3000</v>
      </c>
    </row>
    <row r="43" spans="2:7" ht="13.5" customHeight="1">
      <c r="B43" s="105" t="str">
        <f>+'入力用'!B44</f>
        <v>　売上総利益</v>
      </c>
      <c r="C43" s="106">
        <f>+'入力用'!C44</f>
        <v>2000</v>
      </c>
      <c r="D43" s="124">
        <f>+'入力用'!D44</f>
        <v>2000</v>
      </c>
      <c r="E43" s="124">
        <f>+'入力用'!E44</f>
        <v>2000</v>
      </c>
      <c r="F43" s="124">
        <f>+'入力用'!F44</f>
        <v>2000</v>
      </c>
      <c r="G43" s="125">
        <f>+'入力用'!G44</f>
        <v>2000</v>
      </c>
    </row>
    <row r="44" spans="2:7" ht="13.5" customHeight="1">
      <c r="B44" s="112" t="str">
        <f>+'入力用'!B45</f>
        <v>販売費及び一般管理費</v>
      </c>
      <c r="C44" s="113">
        <f>+'入力用'!C45</f>
        <v>1000</v>
      </c>
      <c r="D44" s="126">
        <f>+'入力用'!D45</f>
        <v>1000</v>
      </c>
      <c r="E44" s="126">
        <f>+'入力用'!E45</f>
        <v>1000</v>
      </c>
      <c r="F44" s="126">
        <f>+'入力用'!F45</f>
        <v>1000</v>
      </c>
      <c r="G44" s="127">
        <f>+'入力用'!G45</f>
        <v>1000</v>
      </c>
    </row>
    <row r="45" spans="2:7" ht="13.5" customHeight="1">
      <c r="B45" s="105" t="str">
        <f>+'入力用'!B46</f>
        <v>　営業利益</v>
      </c>
      <c r="C45" s="128">
        <f>+'入力用'!C46</f>
        <v>1000</v>
      </c>
      <c r="D45" s="129">
        <f>+'入力用'!D46</f>
        <v>1000</v>
      </c>
      <c r="E45" s="129">
        <f>+'入力用'!E46</f>
        <v>1000</v>
      </c>
      <c r="F45" s="129">
        <f>+'入力用'!F46</f>
        <v>1000</v>
      </c>
      <c r="G45" s="130">
        <f>+'入力用'!G46</f>
        <v>1000</v>
      </c>
    </row>
    <row r="46" spans="2:7" ht="13.5" customHeight="1">
      <c r="B46" s="102" t="str">
        <f>+'入力用'!B47</f>
        <v>営業外収益</v>
      </c>
      <c r="C46" s="131">
        <f>+'入力用'!C47</f>
        <v>20</v>
      </c>
      <c r="D46" s="132">
        <f>+'入力用'!D47</f>
        <v>20</v>
      </c>
      <c r="E46" s="132">
        <f>+'入力用'!E47</f>
        <v>20</v>
      </c>
      <c r="F46" s="132">
        <f>+'入力用'!F47</f>
        <v>20</v>
      </c>
      <c r="G46" s="133">
        <f>+'入力用'!G47</f>
        <v>20</v>
      </c>
    </row>
    <row r="47" spans="2:7" ht="13.5" customHeight="1" outlineLevel="1">
      <c r="B47" s="102" t="str">
        <f>+'入力用'!B48</f>
        <v>受取利息</v>
      </c>
      <c r="C47" s="131">
        <f>+'入力用'!C48</f>
        <v>10</v>
      </c>
      <c r="D47" s="132">
        <f>+'入力用'!D48</f>
        <v>10</v>
      </c>
      <c r="E47" s="132">
        <f>+'入力用'!E48</f>
        <v>10</v>
      </c>
      <c r="F47" s="132">
        <f>+'入力用'!F48</f>
        <v>10</v>
      </c>
      <c r="G47" s="133">
        <f>+'入力用'!G48</f>
        <v>10</v>
      </c>
    </row>
    <row r="48" spans="2:7" ht="13.5" customHeight="1" outlineLevel="1">
      <c r="B48" s="102" t="str">
        <f>+'入力用'!B49</f>
        <v>雑収入</v>
      </c>
      <c r="C48" s="131">
        <f>+'入力用'!C49</f>
        <v>10</v>
      </c>
      <c r="D48" s="132">
        <f>+'入力用'!D49</f>
        <v>10</v>
      </c>
      <c r="E48" s="132">
        <f>+'入力用'!E49</f>
        <v>10</v>
      </c>
      <c r="F48" s="132">
        <f>+'入力用'!F49</f>
        <v>10</v>
      </c>
      <c r="G48" s="133">
        <f>+'入力用'!G49</f>
        <v>10</v>
      </c>
    </row>
    <row r="49" spans="2:7" ht="13.5" customHeight="1">
      <c r="B49" s="102" t="str">
        <f>+'入力用'!B50</f>
        <v>営業外費用</v>
      </c>
      <c r="C49" s="131">
        <f>+'入力用'!C50</f>
        <v>500</v>
      </c>
      <c r="D49" s="132">
        <f>+'入力用'!D50</f>
        <v>500</v>
      </c>
      <c r="E49" s="132">
        <f>+'入力用'!E50</f>
        <v>500</v>
      </c>
      <c r="F49" s="132">
        <f>+'入力用'!F50</f>
        <v>500</v>
      </c>
      <c r="G49" s="133">
        <f>+'入力用'!G50</f>
        <v>500</v>
      </c>
    </row>
    <row r="50" spans="2:7" ht="13.5" customHeight="1" outlineLevel="1">
      <c r="B50" s="102" t="str">
        <f>+'入力用'!B51</f>
        <v>支払利息</v>
      </c>
      <c r="C50" s="131">
        <f>+'入力用'!C51</f>
        <v>500</v>
      </c>
      <c r="D50" s="132">
        <f>+'入力用'!D51</f>
        <v>500</v>
      </c>
      <c r="E50" s="132">
        <f>+'入力用'!E51</f>
        <v>500</v>
      </c>
      <c r="F50" s="132">
        <f>+'入力用'!F51</f>
        <v>500</v>
      </c>
      <c r="G50" s="133">
        <f>+'入力用'!G51</f>
        <v>500</v>
      </c>
    </row>
    <row r="51" spans="2:7" ht="13.5" customHeight="1">
      <c r="B51" s="105" t="str">
        <f>+'入力用'!B52</f>
        <v>　経常利益</v>
      </c>
      <c r="C51" s="128">
        <f>+'入力用'!C52</f>
        <v>520</v>
      </c>
      <c r="D51" s="129">
        <f>+'入力用'!D52</f>
        <v>520</v>
      </c>
      <c r="E51" s="129">
        <f>+'入力用'!E52</f>
        <v>520</v>
      </c>
      <c r="F51" s="129">
        <f>+'入力用'!F52</f>
        <v>520</v>
      </c>
      <c r="G51" s="130">
        <f>+'入力用'!G52</f>
        <v>520</v>
      </c>
    </row>
    <row r="52" spans="2:7" ht="13.5" customHeight="1">
      <c r="B52" s="112" t="str">
        <f>+'入力用'!B53</f>
        <v>特別利益</v>
      </c>
      <c r="C52" s="134">
        <f>+'入力用'!C53</f>
        <v>0</v>
      </c>
      <c r="D52" s="135">
        <f>+'入力用'!D53</f>
        <v>0</v>
      </c>
      <c r="E52" s="135">
        <f>+'入力用'!E53</f>
        <v>0</v>
      </c>
      <c r="F52" s="135">
        <f>+'入力用'!F53</f>
        <v>0</v>
      </c>
      <c r="G52" s="136">
        <f>+'入力用'!G53</f>
        <v>0</v>
      </c>
    </row>
    <row r="53" spans="2:7" ht="13.5" customHeight="1" outlineLevel="1">
      <c r="B53" s="102" t="str">
        <f>+'入力用'!B54</f>
        <v>貸倒引当金戻入</v>
      </c>
      <c r="C53" s="131">
        <f>+'入力用'!C54</f>
        <v>0</v>
      </c>
      <c r="D53" s="132">
        <f>+'入力用'!D54</f>
        <v>0</v>
      </c>
      <c r="E53" s="132">
        <f>+'入力用'!E54</f>
        <v>0</v>
      </c>
      <c r="F53" s="132">
        <f>+'入力用'!F54</f>
        <v>0</v>
      </c>
      <c r="G53" s="133">
        <f>+'入力用'!G54</f>
        <v>0</v>
      </c>
    </row>
    <row r="54" spans="2:7" ht="13.5" customHeight="1">
      <c r="B54" s="102" t="str">
        <f>+'入力用'!B55</f>
        <v>特別損失</v>
      </c>
      <c r="C54" s="131">
        <f>+'入力用'!C55</f>
        <v>0</v>
      </c>
      <c r="D54" s="132">
        <f>+'入力用'!D55</f>
        <v>0</v>
      </c>
      <c r="E54" s="132">
        <f>+'入力用'!E55</f>
        <v>0</v>
      </c>
      <c r="F54" s="132">
        <f>+'入力用'!F55</f>
        <v>0</v>
      </c>
      <c r="G54" s="133">
        <f>+'入力用'!G55</f>
        <v>0</v>
      </c>
    </row>
    <row r="55" spans="2:7" ht="13.5" customHeight="1" outlineLevel="1">
      <c r="B55" s="102" t="str">
        <f>+'入力用'!B56</f>
        <v>固定資産売却損</v>
      </c>
      <c r="C55" s="131">
        <f>+'入力用'!C56</f>
        <v>0</v>
      </c>
      <c r="D55" s="132">
        <f>+'入力用'!D56</f>
        <v>0</v>
      </c>
      <c r="E55" s="132">
        <f>+'入力用'!E56</f>
        <v>0</v>
      </c>
      <c r="F55" s="132">
        <f>+'入力用'!F56</f>
        <v>0</v>
      </c>
      <c r="G55" s="133">
        <f>+'入力用'!G56</f>
        <v>0</v>
      </c>
    </row>
    <row r="56" spans="2:7" ht="13.5" customHeight="1">
      <c r="B56" s="105" t="str">
        <f>+'入力用'!B57</f>
        <v>　税引前当期純利益</v>
      </c>
      <c r="C56" s="128">
        <f>+'入力用'!C57</f>
        <v>520</v>
      </c>
      <c r="D56" s="129">
        <f>+'入力用'!D57</f>
        <v>520</v>
      </c>
      <c r="E56" s="129">
        <f>+'入力用'!E57</f>
        <v>520</v>
      </c>
      <c r="F56" s="129">
        <f>+'入力用'!F57</f>
        <v>520</v>
      </c>
      <c r="G56" s="130">
        <f>+'入力用'!G57</f>
        <v>520</v>
      </c>
    </row>
    <row r="57" spans="2:11" ht="13.5" customHeight="1">
      <c r="B57" s="102" t="str">
        <f>+'入力用'!B58</f>
        <v>法人税及び住民税等</v>
      </c>
      <c r="C57" s="137">
        <f>+'入力用'!C58</f>
        <v>200</v>
      </c>
      <c r="D57" s="138">
        <f>+'入力用'!D58</f>
        <v>200</v>
      </c>
      <c r="E57" s="138">
        <f>+'入力用'!E58</f>
        <v>200</v>
      </c>
      <c r="F57" s="138">
        <f>+'入力用'!F58</f>
        <v>200</v>
      </c>
      <c r="G57" s="139">
        <f>+'入力用'!G58</f>
        <v>200</v>
      </c>
      <c r="I57" s="81"/>
      <c r="J57" s="81"/>
      <c r="K57" s="81"/>
    </row>
    <row r="58" spans="2:11" ht="13.5" customHeight="1" thickBot="1">
      <c r="B58" s="140" t="str">
        <f>+'入力用'!B59</f>
        <v>　当期純利益</v>
      </c>
      <c r="C58" s="141">
        <f>+'入力用'!C59</f>
        <v>320</v>
      </c>
      <c r="D58" s="142">
        <f>+'入力用'!D59</f>
        <v>320</v>
      </c>
      <c r="E58" s="142">
        <f>+'入力用'!E59</f>
        <v>320</v>
      </c>
      <c r="F58" s="142">
        <f>+'入力用'!F59</f>
        <v>320</v>
      </c>
      <c r="G58" s="143">
        <f>+'入力用'!G59</f>
        <v>320</v>
      </c>
      <c r="I58" s="81"/>
      <c r="J58" s="81"/>
      <c r="K58" s="81"/>
    </row>
    <row r="59" spans="9:11" ht="13.5" customHeight="1">
      <c r="I59" s="81"/>
      <c r="J59" s="81"/>
      <c r="K59" s="81"/>
    </row>
    <row r="60" spans="2:11" ht="13.5" customHeight="1">
      <c r="B60" s="81"/>
      <c r="C60" s="82"/>
      <c r="D60" s="82"/>
      <c r="E60" s="82"/>
      <c r="F60" s="82"/>
      <c r="G60" s="82"/>
      <c r="I60" s="81"/>
      <c r="J60" s="81"/>
      <c r="K60" s="81"/>
    </row>
    <row r="61" spans="2:11" ht="13.5" customHeight="1">
      <c r="B61" s="81"/>
      <c r="C61" s="82"/>
      <c r="D61" s="82"/>
      <c r="E61" s="82"/>
      <c r="F61" s="82"/>
      <c r="G61" s="82"/>
      <c r="I61" s="81"/>
      <c r="J61" s="81"/>
      <c r="K61" s="81"/>
    </row>
    <row r="62" spans="2:11" ht="13.5" customHeight="1">
      <c r="B62" s="83" t="s">
        <v>73</v>
      </c>
      <c r="C62" s="84"/>
      <c r="D62" s="84"/>
      <c r="E62" s="84"/>
      <c r="F62" s="84"/>
      <c r="G62" s="84"/>
      <c r="I62" s="81"/>
      <c r="J62" s="81"/>
      <c r="K62" s="81"/>
    </row>
    <row r="63" spans="2:11" ht="13.5" customHeight="1">
      <c r="B63" s="81" t="s">
        <v>53</v>
      </c>
      <c r="C63" s="85">
        <f>+C58/C41</f>
        <v>0.064</v>
      </c>
      <c r="D63" s="85">
        <f>+D58/D41</f>
        <v>0.064</v>
      </c>
      <c r="E63" s="85">
        <f>+E58/E41</f>
        <v>0.064</v>
      </c>
      <c r="F63" s="85">
        <f>+F58/F41</f>
        <v>0.064</v>
      </c>
      <c r="G63" s="85">
        <f>+G58/G41</f>
        <v>0.064</v>
      </c>
      <c r="H63" s="86"/>
      <c r="I63" s="87" t="s">
        <v>14</v>
      </c>
      <c r="J63" s="87"/>
      <c r="K63" s="81"/>
    </row>
    <row r="64" spans="2:11" ht="13.5" customHeight="1">
      <c r="B64" s="81" t="s">
        <v>51</v>
      </c>
      <c r="C64" s="145">
        <f>+C41/C22</f>
        <v>1.3054830287206267</v>
      </c>
      <c r="D64" s="145">
        <f>+D41/D22</f>
        <v>1.3048016701461378</v>
      </c>
      <c r="E64" s="145">
        <f>+E41/E22</f>
        <v>1.3041210224308817</v>
      </c>
      <c r="F64" s="145">
        <f>+F41/F22</f>
        <v>1.3041210224308817</v>
      </c>
      <c r="G64" s="145">
        <f>+G41/G22</f>
        <v>1.3034410844629822</v>
      </c>
      <c r="H64" s="86"/>
      <c r="I64" s="87" t="s">
        <v>15</v>
      </c>
      <c r="J64" s="87"/>
      <c r="K64" s="81"/>
    </row>
    <row r="65" spans="2:11" ht="13.5" customHeight="1">
      <c r="B65" s="81" t="s">
        <v>83</v>
      </c>
      <c r="C65" s="85">
        <f>+C63*C64</f>
        <v>0.0835509138381201</v>
      </c>
      <c r="D65" s="85">
        <f>+D63*D64</f>
        <v>0.08350730688935282</v>
      </c>
      <c r="E65" s="85">
        <f>+E63*E64</f>
        <v>0.08346374543557643</v>
      </c>
      <c r="F65" s="85">
        <f>+F63*F64</f>
        <v>0.08346374543557643</v>
      </c>
      <c r="G65" s="85">
        <f>+G63*G64</f>
        <v>0.08342022940563086</v>
      </c>
      <c r="H65" s="86"/>
      <c r="I65" s="87" t="s">
        <v>12</v>
      </c>
      <c r="J65" s="87"/>
      <c r="K65" s="81"/>
    </row>
    <row r="66" spans="2:11" ht="13.5" customHeight="1">
      <c r="B66" s="81" t="s">
        <v>52</v>
      </c>
      <c r="C66" s="85">
        <f>C36/C32</f>
        <v>3.2764227642276422</v>
      </c>
      <c r="D66" s="85">
        <f>D36/D32</f>
        <v>3.2764227642276422</v>
      </c>
      <c r="E66" s="85">
        <f>E36/E32</f>
        <v>3.2764227642276422</v>
      </c>
      <c r="F66" s="85">
        <f>F36/F32</f>
        <v>3.2764227642276422</v>
      </c>
      <c r="G66" s="85">
        <f>G36/G32</f>
        <v>3.2764227642276422</v>
      </c>
      <c r="H66" s="86"/>
      <c r="I66" s="87" t="s">
        <v>16</v>
      </c>
      <c r="J66" s="87"/>
      <c r="K66" s="81"/>
    </row>
    <row r="67" spans="2:11" ht="13.5" customHeight="1">
      <c r="B67" s="81" t="s">
        <v>84</v>
      </c>
      <c r="C67" s="85">
        <f>+C65*C66</f>
        <v>0.27374811607123906</v>
      </c>
      <c r="D67" s="85">
        <f>+D65*D66</f>
        <v>0.2736052412716194</v>
      </c>
      <c r="E67" s="85">
        <f>+E65*E66</f>
        <v>0.2734625155328236</v>
      </c>
      <c r="F67" s="85">
        <f>+F65*F66</f>
        <v>0.2734625155328236</v>
      </c>
      <c r="G67" s="85">
        <f>+G65*G66</f>
        <v>0.2733199386217011</v>
      </c>
      <c r="H67" s="86"/>
      <c r="I67" s="87" t="s">
        <v>13</v>
      </c>
      <c r="J67" s="87"/>
      <c r="K67" s="81"/>
    </row>
    <row r="68" spans="2:11" ht="13.5" customHeight="1">
      <c r="B68" s="81"/>
      <c r="C68" s="88"/>
      <c r="D68" s="88"/>
      <c r="E68" s="88"/>
      <c r="F68" s="88"/>
      <c r="G68" s="88"/>
      <c r="H68" s="86"/>
      <c r="I68" s="81"/>
      <c r="J68" s="81"/>
      <c r="K68" s="81"/>
    </row>
    <row r="69" spans="2:11" ht="13.5" customHeight="1">
      <c r="B69" s="83" t="s">
        <v>72</v>
      </c>
      <c r="C69" s="89"/>
      <c r="D69" s="89"/>
      <c r="E69" s="89"/>
      <c r="F69" s="89"/>
      <c r="G69" s="89"/>
      <c r="H69" s="90"/>
      <c r="I69" s="91"/>
      <c r="J69" s="91"/>
      <c r="K69" s="81"/>
    </row>
    <row r="70" spans="2:11" ht="13.5" customHeight="1">
      <c r="B70" s="81" t="s">
        <v>2</v>
      </c>
      <c r="C70" s="85">
        <f>+C5/C23</f>
        <v>1.01875</v>
      </c>
      <c r="D70" s="85">
        <f>+D5/D23</f>
        <v>1.01875</v>
      </c>
      <c r="E70" s="85">
        <f>+E5/E23</f>
        <v>1.01875</v>
      </c>
      <c r="F70" s="85">
        <f>+F5/F23</f>
        <v>1.01875</v>
      </c>
      <c r="G70" s="85">
        <f>+G5/G23</f>
        <v>1.01875</v>
      </c>
      <c r="H70" s="86"/>
      <c r="I70" s="87" t="s">
        <v>17</v>
      </c>
      <c r="J70" s="87"/>
      <c r="K70" s="81"/>
    </row>
    <row r="71" spans="2:11" ht="13.5" customHeight="1">
      <c r="B71" s="81" t="s">
        <v>3</v>
      </c>
      <c r="C71" s="85">
        <f>+C11/C32</f>
        <v>1.7073170731707317</v>
      </c>
      <c r="D71" s="85">
        <f>+D11/D32</f>
        <v>1.7081300813008131</v>
      </c>
      <c r="E71" s="85">
        <f>+E11/E32</f>
        <v>1.7089430894308943</v>
      </c>
      <c r="F71" s="85">
        <f>+F11/F32</f>
        <v>1.7089430894308943</v>
      </c>
      <c r="G71" s="85">
        <f>+G11/G32</f>
        <v>1.7097560975609756</v>
      </c>
      <c r="H71" s="86"/>
      <c r="I71" s="87" t="s">
        <v>18</v>
      </c>
      <c r="J71" s="87"/>
      <c r="K71" s="81"/>
    </row>
    <row r="72" spans="2:11" ht="13.5" customHeight="1">
      <c r="B72" s="81" t="s">
        <v>4</v>
      </c>
      <c r="C72" s="85">
        <f>+C11/(C29+C32)</f>
        <v>0.8641975308641975</v>
      </c>
      <c r="D72" s="85">
        <f>+D11/(D29+D32)</f>
        <v>0.8646090534979424</v>
      </c>
      <c r="E72" s="85">
        <f>+E11/(E29+E32)</f>
        <v>0.8650205761316873</v>
      </c>
      <c r="F72" s="85">
        <f>+F11/(F29+F32)</f>
        <v>0.8650205761316873</v>
      </c>
      <c r="G72" s="85">
        <f>+G11/(G29+G32)</f>
        <v>0.8654320987654321</v>
      </c>
      <c r="H72" s="86"/>
      <c r="I72" s="87" t="s">
        <v>19</v>
      </c>
      <c r="J72" s="87"/>
      <c r="K72" s="81"/>
    </row>
    <row r="73" spans="2:11" ht="13.5" customHeight="1">
      <c r="B73" s="81" t="s">
        <v>5</v>
      </c>
      <c r="C73" s="85">
        <f>+C32/C36</f>
        <v>0.3052109181141439</v>
      </c>
      <c r="D73" s="85">
        <f>+D32/D36</f>
        <v>0.3052109181141439</v>
      </c>
      <c r="E73" s="85">
        <f>+E32/E36</f>
        <v>0.3052109181141439</v>
      </c>
      <c r="F73" s="85">
        <f>+F32/F36</f>
        <v>0.3052109181141439</v>
      </c>
      <c r="G73" s="85">
        <f>+G32/G36</f>
        <v>0.3052109181141439</v>
      </c>
      <c r="H73" s="86"/>
      <c r="I73" s="87" t="s">
        <v>20</v>
      </c>
      <c r="J73" s="87"/>
      <c r="K73" s="81"/>
    </row>
    <row r="74" spans="2:11" ht="13.5" customHeight="1">
      <c r="B74" s="81"/>
      <c r="C74" s="88"/>
      <c r="D74" s="88"/>
      <c r="E74" s="88"/>
      <c r="F74" s="88"/>
      <c r="G74" s="88"/>
      <c r="H74" s="92"/>
      <c r="I74" s="81"/>
      <c r="J74" s="81"/>
      <c r="K74" s="81"/>
    </row>
    <row r="75" spans="2:11" ht="13.5" customHeight="1">
      <c r="B75" s="83" t="s">
        <v>71</v>
      </c>
      <c r="C75" s="89"/>
      <c r="D75" s="89"/>
      <c r="E75" s="89"/>
      <c r="F75" s="89"/>
      <c r="G75" s="89"/>
      <c r="H75" s="92"/>
      <c r="I75" s="81"/>
      <c r="J75" s="81"/>
      <c r="K75" s="81"/>
    </row>
    <row r="76" spans="2:11" ht="13.5" customHeight="1">
      <c r="B76" s="81" t="s">
        <v>91</v>
      </c>
      <c r="C76" s="145">
        <f>+C7/C41*(12/1)</f>
        <v>1.2000000000000002</v>
      </c>
      <c r="D76" s="145">
        <f>+D7/D41*(12/1)</f>
        <v>1.2000000000000002</v>
      </c>
      <c r="E76" s="145">
        <f>+E7/E41*(12/1)</f>
        <v>1.2000000000000002</v>
      </c>
      <c r="F76" s="145">
        <f>+F7/F41*(12/1)</f>
        <v>1.2000000000000002</v>
      </c>
      <c r="G76" s="145">
        <f>+G7/G41*(12/1)</f>
        <v>1.2000000000000002</v>
      </c>
      <c r="H76" s="92"/>
      <c r="I76" s="93" t="s">
        <v>93</v>
      </c>
      <c r="J76" s="93"/>
      <c r="K76" s="81"/>
    </row>
    <row r="77" spans="2:11" ht="13.5" customHeight="1">
      <c r="B77" s="81" t="s">
        <v>92</v>
      </c>
      <c r="C77" s="145">
        <f>+C8/C42*(12)</f>
        <v>0.4</v>
      </c>
      <c r="D77" s="145">
        <f>+D8/D42*(12)</f>
        <v>0.4</v>
      </c>
      <c r="E77" s="145">
        <f>+E8/E42*(12)</f>
        <v>0.4</v>
      </c>
      <c r="F77" s="145">
        <f>+F8/F42*(12)</f>
        <v>0.4</v>
      </c>
      <c r="G77" s="145">
        <f>+G8/G42*(12)</f>
        <v>0.4</v>
      </c>
      <c r="H77" s="92"/>
      <c r="I77" s="93" t="s">
        <v>94</v>
      </c>
      <c r="J77" s="93"/>
      <c r="K77" s="81"/>
    </row>
    <row r="78" spans="2:11" ht="13.5" customHeight="1">
      <c r="B78" s="81" t="s">
        <v>85</v>
      </c>
      <c r="C78" s="85">
        <f>+(C45+C47)/C50</f>
        <v>2.02</v>
      </c>
      <c r="D78" s="85">
        <f>+(D45+D47)/D50</f>
        <v>2.02</v>
      </c>
      <c r="E78" s="85">
        <f>+(E45+E47)/E50</f>
        <v>2.02</v>
      </c>
      <c r="F78" s="85">
        <f>+(F45+F47)/F50</f>
        <v>2.02</v>
      </c>
      <c r="G78" s="85">
        <f>+(G45+G47)/G50</f>
        <v>2.02</v>
      </c>
      <c r="H78" s="92"/>
      <c r="I78" s="93" t="s">
        <v>86</v>
      </c>
      <c r="J78" s="93"/>
      <c r="K78" s="81"/>
    </row>
    <row r="79" spans="2:11" ht="13.5" customHeight="1">
      <c r="B79" s="81"/>
      <c r="C79" s="88"/>
      <c r="D79" s="88"/>
      <c r="E79" s="88"/>
      <c r="F79" s="88"/>
      <c r="G79" s="88"/>
      <c r="H79" s="92"/>
      <c r="I79" s="93"/>
      <c r="J79" s="81"/>
      <c r="K79" s="81"/>
    </row>
    <row r="80" spans="2:11" ht="13.5" customHeight="1">
      <c r="B80" s="83" t="s">
        <v>11</v>
      </c>
      <c r="C80" s="89"/>
      <c r="D80" s="89"/>
      <c r="E80" s="89"/>
      <c r="F80" s="89"/>
      <c r="G80" s="89"/>
      <c r="H80" s="92"/>
      <c r="I80" s="93"/>
      <c r="J80" s="81"/>
      <c r="K80" s="81"/>
    </row>
    <row r="81" spans="2:11" ht="13.5" customHeight="1">
      <c r="B81" s="81" t="s">
        <v>6</v>
      </c>
      <c r="C81" s="85">
        <f>+C42/C41</f>
        <v>0.6</v>
      </c>
      <c r="D81" s="85">
        <f>+D42/D41</f>
        <v>0.6</v>
      </c>
      <c r="E81" s="85">
        <f>+E42/E41</f>
        <v>0.6</v>
      </c>
      <c r="F81" s="85">
        <f>+F42/F41</f>
        <v>0.6</v>
      </c>
      <c r="G81" s="85">
        <f>+G42/G41</f>
        <v>0.6</v>
      </c>
      <c r="H81" s="94"/>
      <c r="I81" s="93" t="s">
        <v>87</v>
      </c>
      <c r="J81" s="81"/>
      <c r="K81" s="81"/>
    </row>
    <row r="82" spans="2:11" ht="13.5" customHeight="1">
      <c r="B82" s="81" t="s">
        <v>7</v>
      </c>
      <c r="C82" s="95">
        <f>+C44+C49-C46</f>
        <v>1480</v>
      </c>
      <c r="D82" s="95">
        <f>+D44+D49-D46</f>
        <v>1480</v>
      </c>
      <c r="E82" s="95">
        <f>+E44+E49-E46</f>
        <v>1480</v>
      </c>
      <c r="F82" s="95">
        <f>+F44+F49-F46</f>
        <v>1480</v>
      </c>
      <c r="G82" s="95">
        <f>+G44+G49-G46</f>
        <v>1480</v>
      </c>
      <c r="H82" s="96"/>
      <c r="I82" s="93" t="s">
        <v>88</v>
      </c>
      <c r="J82" s="81"/>
      <c r="K82" s="81"/>
    </row>
    <row r="83" spans="2:11" ht="13.5" customHeight="1">
      <c r="B83" s="81" t="s">
        <v>8</v>
      </c>
      <c r="C83" s="95">
        <f>+C82/(1-C81)</f>
        <v>3700</v>
      </c>
      <c r="D83" s="95">
        <f>+D82/(1-D81)</f>
        <v>3700</v>
      </c>
      <c r="E83" s="95">
        <f>+E82/(1-E81)</f>
        <v>3700</v>
      </c>
      <c r="F83" s="95">
        <f>+F82/(1-F81)</f>
        <v>3700</v>
      </c>
      <c r="G83" s="95">
        <f>+G82/(1-G81)</f>
        <v>3700</v>
      </c>
      <c r="H83" s="96"/>
      <c r="I83" s="93" t="s">
        <v>89</v>
      </c>
      <c r="J83" s="81"/>
      <c r="K83" s="81"/>
    </row>
    <row r="84" spans="2:11" ht="16.5" customHeight="1">
      <c r="B84" s="81"/>
      <c r="C84" s="82"/>
      <c r="D84" s="82"/>
      <c r="E84" s="82"/>
      <c r="F84" s="82"/>
      <c r="G84" s="82"/>
      <c r="I84" s="81"/>
      <c r="J84" s="81"/>
      <c r="K84" s="81"/>
    </row>
    <row r="85" spans="9:11" ht="12.75">
      <c r="I85" s="81"/>
      <c r="J85" s="81"/>
      <c r="K85" s="81"/>
    </row>
    <row r="86" spans="9:11" ht="12.75">
      <c r="I86" s="81"/>
      <c r="J86" s="81"/>
      <c r="K86" s="81"/>
    </row>
    <row r="87" spans="9:11" ht="12.75">
      <c r="I87" s="81"/>
      <c r="J87" s="81"/>
      <c r="K87" s="81"/>
    </row>
    <row r="88" spans="9:11" ht="12.75">
      <c r="I88" s="81"/>
      <c r="J88" s="81"/>
      <c r="K88" s="81"/>
    </row>
    <row r="89" spans="9:11" ht="12.75">
      <c r="I89" s="81"/>
      <c r="J89" s="81"/>
      <c r="K89" s="81"/>
    </row>
    <row r="90" spans="9:11" ht="12.75">
      <c r="I90" s="81"/>
      <c r="J90" s="81"/>
      <c r="K90" s="81"/>
    </row>
    <row r="91" spans="9:11" ht="12.75">
      <c r="I91" s="81"/>
      <c r="J91" s="81"/>
      <c r="K91" s="81"/>
    </row>
    <row r="92" spans="9:11" ht="12.75">
      <c r="I92" s="81"/>
      <c r="J92" s="81"/>
      <c r="K92" s="81"/>
    </row>
    <row r="93" spans="9:11" ht="12.75">
      <c r="I93" s="81"/>
      <c r="J93" s="81"/>
      <c r="K93" s="81"/>
    </row>
    <row r="94" spans="9:11" ht="12.75">
      <c r="I94" s="81"/>
      <c r="J94" s="81"/>
      <c r="K94" s="81"/>
    </row>
    <row r="95" spans="9:11" ht="12.75">
      <c r="I95" s="81"/>
      <c r="J95" s="81"/>
      <c r="K95" s="81"/>
    </row>
    <row r="96" spans="9:11" ht="12.75">
      <c r="I96" s="81"/>
      <c r="J96" s="81"/>
      <c r="K96" s="81"/>
    </row>
    <row r="97" spans="9:11" ht="12.75">
      <c r="I97" s="81"/>
      <c r="J97" s="81"/>
      <c r="K97" s="81"/>
    </row>
    <row r="98" spans="9:11" ht="12.75">
      <c r="I98" s="81"/>
      <c r="J98" s="81"/>
      <c r="K98" s="81"/>
    </row>
    <row r="99" spans="9:11" ht="12.75">
      <c r="I99" s="81"/>
      <c r="J99" s="81"/>
      <c r="K99" s="81"/>
    </row>
    <row r="100" spans="9:11" ht="12.75">
      <c r="I100" s="81"/>
      <c r="J100" s="81"/>
      <c r="K100" s="81"/>
    </row>
    <row r="101" spans="9:11" ht="12.75">
      <c r="I101" s="81"/>
      <c r="J101" s="81"/>
      <c r="K101" s="81"/>
    </row>
    <row r="102" spans="9:11" ht="12.75">
      <c r="I102" s="81"/>
      <c r="J102" s="81"/>
      <c r="K102" s="81"/>
    </row>
    <row r="103" spans="9:11" ht="12.75">
      <c r="I103" s="81"/>
      <c r="J103" s="81"/>
      <c r="K103" s="81"/>
    </row>
    <row r="104" spans="9:11" ht="12.75">
      <c r="I104" s="81"/>
      <c r="J104" s="81"/>
      <c r="K104" s="81"/>
    </row>
    <row r="105" spans="9:11" ht="12.75">
      <c r="I105" s="81"/>
      <c r="J105" s="81"/>
      <c r="K105" s="81"/>
    </row>
    <row r="106" spans="9:11" ht="12.75">
      <c r="I106" s="81"/>
      <c r="J106" s="81"/>
      <c r="K106" s="81"/>
    </row>
    <row r="107" spans="9:11" ht="12.75">
      <c r="I107" s="81"/>
      <c r="J107" s="81"/>
      <c r="K107" s="81"/>
    </row>
    <row r="108" spans="9:11" ht="12.75">
      <c r="I108" s="81"/>
      <c r="J108" s="81"/>
      <c r="K108" s="81"/>
    </row>
    <row r="109" spans="9:11" ht="12.75">
      <c r="I109" s="81"/>
      <c r="J109" s="81"/>
      <c r="K109" s="81"/>
    </row>
    <row r="110" spans="9:11" ht="12.75">
      <c r="I110" s="81"/>
      <c r="J110" s="81"/>
      <c r="K110" s="81"/>
    </row>
    <row r="111" spans="9:11" ht="12.75">
      <c r="I111" s="81"/>
      <c r="J111" s="81"/>
      <c r="K111" s="81"/>
    </row>
    <row r="112" spans="9:11" ht="12.75">
      <c r="I112" s="81"/>
      <c r="J112" s="81"/>
      <c r="K112" s="81"/>
    </row>
    <row r="113" spans="9:11" ht="12.75">
      <c r="I113" s="81"/>
      <c r="J113" s="81"/>
      <c r="K113" s="81"/>
    </row>
    <row r="114" spans="9:11" ht="12.75">
      <c r="I114" s="81"/>
      <c r="J114" s="81"/>
      <c r="K114" s="81"/>
    </row>
    <row r="115" spans="9:11" ht="12.75">
      <c r="I115" s="81"/>
      <c r="J115" s="81"/>
      <c r="K115" s="81"/>
    </row>
    <row r="116" spans="9:11" ht="12.75">
      <c r="I116" s="81"/>
      <c r="J116" s="81"/>
      <c r="K116" s="81"/>
    </row>
    <row r="117" spans="9:11" ht="12.75">
      <c r="I117" s="81"/>
      <c r="J117" s="81"/>
      <c r="K117" s="81"/>
    </row>
    <row r="118" spans="9:11" ht="12.75">
      <c r="I118" s="81"/>
      <c r="J118" s="81"/>
      <c r="K118" s="81"/>
    </row>
    <row r="119" spans="9:11" ht="12.75">
      <c r="I119" s="81"/>
      <c r="J119" s="81"/>
      <c r="K119" s="81"/>
    </row>
    <row r="120" spans="9:11" ht="12.75">
      <c r="I120" s="81"/>
      <c r="J120" s="81"/>
      <c r="K120" s="81"/>
    </row>
    <row r="121" spans="9:11" ht="12.75">
      <c r="I121" s="81"/>
      <c r="J121" s="81"/>
      <c r="K121" s="81"/>
    </row>
    <row r="122" spans="9:11" ht="12.75">
      <c r="I122" s="81"/>
      <c r="J122" s="81"/>
      <c r="K122" s="81"/>
    </row>
    <row r="123" spans="9:11" ht="12.75">
      <c r="I123" s="81"/>
      <c r="J123" s="81"/>
      <c r="K123" s="81"/>
    </row>
    <row r="124" spans="9:11" ht="12.75">
      <c r="I124" s="81"/>
      <c r="J124" s="81"/>
      <c r="K124" s="81"/>
    </row>
    <row r="125" spans="9:11" ht="12.75">
      <c r="I125" s="81"/>
      <c r="J125" s="81"/>
      <c r="K125" s="81"/>
    </row>
    <row r="126" spans="9:11" ht="12.75">
      <c r="I126" s="81"/>
      <c r="J126" s="81"/>
      <c r="K126" s="81"/>
    </row>
    <row r="127" spans="9:11" ht="12.75">
      <c r="I127" s="81"/>
      <c r="J127" s="81"/>
      <c r="K127" s="81"/>
    </row>
    <row r="128" spans="9:11" ht="12.75">
      <c r="I128" s="81"/>
      <c r="J128" s="81"/>
      <c r="K128" s="81"/>
    </row>
    <row r="129" spans="9:11" ht="12.75">
      <c r="I129" s="81"/>
      <c r="J129" s="81"/>
      <c r="K129" s="81"/>
    </row>
  </sheetData>
  <mergeCells count="3">
    <mergeCell ref="B39:G39"/>
    <mergeCell ref="B3:G3"/>
    <mergeCell ref="B1:G1"/>
  </mergeCells>
  <printOptions/>
  <pageMargins left="0.5905511811023623" right="0.5905511811023623" top="0.5905511811023623" bottom="1.3779527559055118" header="0.5118110236220472" footer="0.5118110236220472"/>
  <pageSetup fitToHeight="1" fitToWidth="1" horizontalDpi="600" verticalDpi="600" orientation="portrait" paperSize="9" scale="94" r:id="rId1"/>
  <headerFooter alignWithMargins="0">
    <oddFooter>&amp;R&amp;"ＭＳ ゴシック,標準"『決算書の読み方・財務分析のしかた』
http://fsreading.net/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 READING,会計学を学ぼう！</dc:creator>
  <cp:keywords/>
  <dc:description>https://fsreading.net/</dc:description>
  <cp:lastModifiedBy/>
  <cp:lastPrinted>2015-04-03T12:49:49Z</cp:lastPrinted>
  <dcterms:created xsi:type="dcterms:W3CDTF">2009-07-19T07:24:21Z</dcterms:created>
  <dcterms:modified xsi:type="dcterms:W3CDTF">2015-10-25T06:52:27Z</dcterms:modified>
  <cp:category/>
  <cp:version/>
  <cp:contentType/>
  <cp:contentStatus/>
</cp:coreProperties>
</file>